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autoCompressPictures="0" defaultThemeVersion="124226"/>
  <mc:AlternateContent xmlns:mc="http://schemas.openxmlformats.org/markup-compatibility/2006">
    <mc:Choice Requires="x15">
      <x15ac:absPath xmlns:x15ac="http://schemas.microsoft.com/office/spreadsheetml/2010/11/ac" url="D:\1 dwi oc\2025\WTRB 2025\Data syarat mutlak ZI TA 2025\2. LKE dan Data Dukung\"/>
    </mc:Choice>
  </mc:AlternateContent>
  <xr:revisionPtr revIDLastSave="0" documentId="13_ncr:1_{1CE1A223-EA29-4F6B-AD2C-A49C27D42648}" xr6:coauthVersionLast="47" xr6:coauthVersionMax="47" xr10:uidLastSave="{00000000-0000-0000-0000-000000000000}"/>
  <bookViews>
    <workbookView xWindow="-108" yWindow="-108" windowWidth="23256" windowHeight="12456" firstSheet="2" activeTab="2" xr2:uid="{00000000-000D-0000-FFFF-FFFF00000000}"/>
  </bookViews>
  <sheets>
    <sheet name="Utama" sheetId="20" state="hidden" r:id="rId1"/>
    <sheet name="Ctt Eval" sheetId="19" state="hidden" r:id="rId2"/>
    <sheet name="LKE ZI " sheetId="22" r:id="rId3"/>
    <sheet name="Sheet2" sheetId="23" r:id="rId4"/>
    <sheet name="Sheet1" sheetId="21" r:id="rId5"/>
  </sheets>
  <definedNames>
    <definedName name="_xlnm._FilterDatabase" localSheetId="1" hidden="1">'Ctt Eval'!$A$2:$L$68</definedName>
    <definedName name="_xlnm._FilterDatabase" localSheetId="2" hidden="1">'LKE ZI '!$A$3:$O$323</definedName>
    <definedName name="_xlnm._FilterDatabase" localSheetId="0" hidden="1">Utama!$A$2:$L$27</definedName>
    <definedName name="_xlnm.Print_Area" localSheetId="2">'LKE ZI '!$C$1:$P$337</definedName>
    <definedName name="_xlnm.Print_Titles" localSheetId="2">'LKE ZI '!$2:$2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86" i="22" l="1"/>
  <c r="O187" i="22"/>
  <c r="L319" i="22"/>
  <c r="L318" i="22"/>
  <c r="M318" i="22" s="1"/>
  <c r="L315" i="22"/>
  <c r="L313" i="22"/>
  <c r="L312" i="22"/>
  <c r="L321" i="22" s="1"/>
  <c r="L311" i="22" s="1"/>
  <c r="M311" i="22" s="1"/>
  <c r="L307" i="22"/>
  <c r="L306" i="22" s="1"/>
  <c r="M306" i="22" s="1"/>
  <c r="L304" i="22"/>
  <c r="L303" i="22"/>
  <c r="K302" i="22"/>
  <c r="L302" i="22" s="1"/>
  <c r="L300" i="22"/>
  <c r="L296" i="22"/>
  <c r="L295" i="22"/>
  <c r="L294" i="22"/>
  <c r="L293" i="22"/>
  <c r="K292" i="22"/>
  <c r="L292" i="22" s="1"/>
  <c r="L287" i="22"/>
  <c r="L286" i="22"/>
  <c r="L285" i="22"/>
  <c r="L284" i="22"/>
  <c r="K283" i="22"/>
  <c r="K282" i="22" s="1"/>
  <c r="L282" i="22" s="1"/>
  <c r="L278" i="22"/>
  <c r="L277" i="22"/>
  <c r="L276" i="22"/>
  <c r="K275" i="22"/>
  <c r="L275" i="22" s="1"/>
  <c r="L274" i="22" s="1"/>
  <c r="M274" i="22" s="1"/>
  <c r="L272" i="22"/>
  <c r="L271" i="22" s="1"/>
  <c r="L268" i="22"/>
  <c r="L267" i="22" s="1"/>
  <c r="M267" i="22" s="1"/>
  <c r="L265" i="22"/>
  <c r="L264" i="22" s="1"/>
  <c r="M264" i="22" s="1"/>
  <c r="L262" i="22"/>
  <c r="L261" i="22"/>
  <c r="K260" i="22"/>
  <c r="L260" i="22" s="1"/>
  <c r="L259" i="22" s="1"/>
  <c r="L256" i="22"/>
  <c r="L255" i="22"/>
  <c r="L254" i="22"/>
  <c r="K253" i="22"/>
  <c r="L253" i="22" s="1"/>
  <c r="L252" i="22" s="1"/>
  <c r="M252" i="22" s="1"/>
  <c r="L250" i="22"/>
  <c r="L249" i="22" s="1"/>
  <c r="M249" i="22" s="1"/>
  <c r="L247" i="22"/>
  <c r="L246" i="22"/>
  <c r="L243" i="22"/>
  <c r="L241" i="22"/>
  <c r="L239" i="22"/>
  <c r="L236" i="22"/>
  <c r="L234" i="22"/>
  <c r="L231" i="22"/>
  <c r="L230" i="22" s="1"/>
  <c r="L227" i="22"/>
  <c r="L226" i="22"/>
  <c r="M226" i="22" s="1"/>
  <c r="L224" i="22"/>
  <c r="L223" i="22" s="1"/>
  <c r="M223" i="22" s="1"/>
  <c r="L221" i="22"/>
  <c r="L220" i="22"/>
  <c r="K219" i="22"/>
  <c r="L219" i="22" s="1"/>
  <c r="L217" i="22"/>
  <c r="L216" i="22"/>
  <c r="K215" i="22"/>
  <c r="L215" i="22" s="1"/>
  <c r="L210" i="22"/>
  <c r="L208" i="22"/>
  <c r="L206" i="22"/>
  <c r="L205" i="22" s="1"/>
  <c r="M205" i="22" s="1"/>
  <c r="L203" i="22"/>
  <c r="L201" i="22"/>
  <c r="L199" i="22"/>
  <c r="L196" i="22"/>
  <c r="L194" i="22"/>
  <c r="L192" i="22"/>
  <c r="L189" i="22"/>
  <c r="L187" i="22"/>
  <c r="L185" i="22"/>
  <c r="L183" i="22"/>
  <c r="L181" i="22"/>
  <c r="L179" i="22"/>
  <c r="L176" i="22"/>
  <c r="L174" i="22"/>
  <c r="L172" i="22"/>
  <c r="L170" i="22"/>
  <c r="L169" i="22" s="1"/>
  <c r="L166" i="22"/>
  <c r="L164" i="22"/>
  <c r="L162" i="22"/>
  <c r="L160" i="22"/>
  <c r="L158" i="22"/>
  <c r="L155" i="22"/>
  <c r="L153" i="22"/>
  <c r="L151" i="22"/>
  <c r="L150" i="22"/>
  <c r="L149" i="22" s="1"/>
  <c r="M149" i="22" s="1"/>
  <c r="L147" i="22"/>
  <c r="L145" i="22"/>
  <c r="L143" i="22"/>
  <c r="L141" i="22"/>
  <c r="L138" i="22"/>
  <c r="L136" i="22"/>
  <c r="L134" i="22"/>
  <c r="L131" i="22" s="1"/>
  <c r="M131" i="22" s="1"/>
  <c r="L132" i="22"/>
  <c r="L129" i="22"/>
  <c r="L127" i="22"/>
  <c r="L126" i="22" s="1"/>
  <c r="L123" i="22"/>
  <c r="L121" i="22"/>
  <c r="L119" i="22"/>
  <c r="L117" i="22"/>
  <c r="L115" i="22"/>
  <c r="L113" i="22"/>
  <c r="L111" i="22"/>
  <c r="L108" i="22" s="1"/>
  <c r="M108" i="22" s="1"/>
  <c r="L109" i="22"/>
  <c r="L106" i="22"/>
  <c r="L104" i="22"/>
  <c r="L102" i="22"/>
  <c r="L98" i="22"/>
  <c r="L97" i="22" s="1"/>
  <c r="M97" i="22" s="1"/>
  <c r="L95" i="22"/>
  <c r="L94" i="22" s="1"/>
  <c r="M94" i="22" s="1"/>
  <c r="L92" i="22"/>
  <c r="L90" i="22"/>
  <c r="L88" i="22"/>
  <c r="L86" i="22"/>
  <c r="L83" i="22"/>
  <c r="L81" i="22"/>
  <c r="L79" i="22"/>
  <c r="L77" i="22"/>
  <c r="L75" i="22"/>
  <c r="L73" i="22"/>
  <c r="L70" i="22"/>
  <c r="L68" i="22"/>
  <c r="L66" i="22"/>
  <c r="L65" i="22" s="1"/>
  <c r="M65" i="22" s="1"/>
  <c r="L63" i="22"/>
  <c r="L61" i="22"/>
  <c r="L59" i="22"/>
  <c r="L58" i="22" s="1"/>
  <c r="M58" i="22" s="1"/>
  <c r="L55" i="22"/>
  <c r="L53" i="22"/>
  <c r="L50" i="22"/>
  <c r="L48" i="22"/>
  <c r="L46" i="22"/>
  <c r="L44" i="22"/>
  <c r="L41" i="22"/>
  <c r="L39" i="22"/>
  <c r="L37" i="22"/>
  <c r="L36" i="22" s="1"/>
  <c r="L33" i="22"/>
  <c r="L31" i="22"/>
  <c r="L29" i="22"/>
  <c r="L27" i="22"/>
  <c r="L26" i="22" s="1"/>
  <c r="M26" i="22" s="1"/>
  <c r="L24" i="22"/>
  <c r="L22" i="22"/>
  <c r="L20" i="22"/>
  <c r="L17" i="22"/>
  <c r="L15" i="22"/>
  <c r="L12" i="22" s="1"/>
  <c r="M12" i="22" s="1"/>
  <c r="L13" i="22"/>
  <c r="L10" i="22"/>
  <c r="L8" i="22"/>
  <c r="L7" i="22" s="1"/>
  <c r="L214" i="22" l="1"/>
  <c r="L213" i="22" s="1"/>
  <c r="L125" i="22"/>
  <c r="M125" i="22" s="1"/>
  <c r="L19" i="22"/>
  <c r="M19" i="22" s="1"/>
  <c r="L198" i="22"/>
  <c r="M198" i="22" s="1"/>
  <c r="L43" i="22"/>
  <c r="M43" i="22" s="1"/>
  <c r="L101" i="22"/>
  <c r="L140" i="22"/>
  <c r="M140" i="22" s="1"/>
  <c r="L52" i="22"/>
  <c r="M52" i="22" s="1"/>
  <c r="L72" i="22"/>
  <c r="M72" i="22" s="1"/>
  <c r="L157" i="22"/>
  <c r="M157" i="22" s="1"/>
  <c r="L191" i="22"/>
  <c r="M191" i="22" s="1"/>
  <c r="L238" i="22"/>
  <c r="M238" i="22" s="1"/>
  <c r="L299" i="22"/>
  <c r="L298" i="22" s="1"/>
  <c r="M298" i="22" s="1"/>
  <c r="L85" i="22"/>
  <c r="M85" i="22" s="1"/>
  <c r="L178" i="22"/>
  <c r="M178" i="22" s="1"/>
  <c r="L233" i="22"/>
  <c r="M233" i="22" s="1"/>
  <c r="L283" i="22"/>
  <c r="L281" i="22" s="1"/>
  <c r="L280" i="22" s="1"/>
  <c r="M312" i="22"/>
  <c r="L100" i="22"/>
  <c r="M100" i="22" s="1"/>
  <c r="M101" i="22"/>
  <c r="M213" i="22"/>
  <c r="M230" i="22"/>
  <c r="L229" i="22"/>
  <c r="M229" i="22" s="1"/>
  <c r="M299" i="22"/>
  <c r="M36" i="22"/>
  <c r="L168" i="22"/>
  <c r="M168" i="22" s="1"/>
  <c r="M169" i="22"/>
  <c r="M259" i="22"/>
  <c r="L258" i="22"/>
  <c r="L57" i="22"/>
  <c r="M57" i="22" s="1"/>
  <c r="L245" i="22"/>
  <c r="M245" i="22" s="1"/>
  <c r="M7" i="22"/>
  <c r="M126" i="22"/>
  <c r="M214" i="22"/>
  <c r="M246" i="22"/>
  <c r="M271" i="22"/>
  <c r="K290" i="22"/>
  <c r="L290" i="22" s="1"/>
  <c r="L289" i="22" s="1"/>
  <c r="I38" i="19"/>
  <c r="J38" i="19" s="1"/>
  <c r="I42" i="19"/>
  <c r="J42" i="19" s="1"/>
  <c r="I44" i="19"/>
  <c r="J44" i="19" s="1"/>
  <c r="I45" i="19"/>
  <c r="J45" i="19" s="1"/>
  <c r="I62" i="19"/>
  <c r="J62" i="19" s="1"/>
  <c r="I65" i="19"/>
  <c r="I63" i="19"/>
  <c r="J63" i="19" s="1"/>
  <c r="I53" i="19"/>
  <c r="J53" i="19" s="1"/>
  <c r="M280" i="22" l="1"/>
  <c r="L270" i="22"/>
  <c r="M270" i="22" s="1"/>
  <c r="L35" i="22"/>
  <c r="M35" i="22" s="1"/>
  <c r="L6" i="22"/>
  <c r="M6" i="22" s="1"/>
  <c r="I6" i="19"/>
  <c r="J6" i="19" s="1"/>
  <c r="L212" i="22"/>
  <c r="L5" i="22"/>
  <c r="M5" i="22" s="1"/>
  <c r="I32" i="19"/>
  <c r="J32" i="19" s="1"/>
  <c r="I27" i="19"/>
  <c r="J27" i="19" s="1"/>
  <c r="I15" i="19"/>
  <c r="J15" i="19" s="1"/>
  <c r="I11" i="19"/>
  <c r="J11" i="19" s="1"/>
  <c r="I13" i="19"/>
  <c r="J13" i="19" s="1"/>
  <c r="I7" i="19"/>
  <c r="J7" i="19" s="1"/>
  <c r="I22" i="19"/>
  <c r="J22" i="19" s="1"/>
  <c r="I31" i="19"/>
  <c r="J31" i="19" s="1"/>
  <c r="I28" i="19"/>
  <c r="J28" i="19" s="1"/>
  <c r="I52" i="19"/>
  <c r="J52" i="19" s="1"/>
  <c r="I61" i="19"/>
  <c r="I21" i="20" s="1"/>
  <c r="J21" i="20" s="1"/>
  <c r="I16" i="19"/>
  <c r="J16" i="19" s="1"/>
  <c r="I54" i="19"/>
  <c r="J54" i="19" s="1"/>
  <c r="I56" i="19"/>
  <c r="J56" i="19" s="1"/>
  <c r="I26" i="19"/>
  <c r="J26" i="19" s="1"/>
  <c r="I41" i="19"/>
  <c r="J41" i="19" s="1"/>
  <c r="I12" i="19"/>
  <c r="J12" i="19" s="1"/>
  <c r="I22" i="20"/>
  <c r="J22" i="20" s="1"/>
  <c r="I46" i="19"/>
  <c r="J46" i="19" s="1"/>
  <c r="I50" i="19"/>
  <c r="J50" i="19" s="1"/>
  <c r="I49" i="19"/>
  <c r="J49" i="19" s="1"/>
  <c r="I25" i="20"/>
  <c r="J25" i="20" s="1"/>
  <c r="J65" i="19"/>
  <c r="I40" i="19"/>
  <c r="J40" i="19" s="1"/>
  <c r="I47" i="19"/>
  <c r="I48" i="19"/>
  <c r="J48" i="19" s="1"/>
  <c r="I37" i="19"/>
  <c r="J37" i="19" s="1"/>
  <c r="I55" i="19"/>
  <c r="I20" i="19"/>
  <c r="J20" i="19" s="1"/>
  <c r="I29" i="19"/>
  <c r="J29" i="19" s="1"/>
  <c r="I19" i="19"/>
  <c r="J19" i="19" s="1"/>
  <c r="I17" i="19"/>
  <c r="J17" i="19" s="1"/>
  <c r="I57" i="19"/>
  <c r="J57" i="19" s="1"/>
  <c r="I23" i="20"/>
  <c r="J23" i="20" s="1"/>
  <c r="I25" i="19"/>
  <c r="J25" i="19" s="1"/>
  <c r="I9" i="19"/>
  <c r="J9" i="19" s="1"/>
  <c r="I23" i="19"/>
  <c r="J23" i="19" s="1"/>
  <c r="I18" i="19" l="1"/>
  <c r="J18" i="19" s="1"/>
  <c r="L309" i="22"/>
  <c r="M212" i="22"/>
  <c r="I33" i="19"/>
  <c r="J33" i="19" s="1"/>
  <c r="J61" i="19"/>
  <c r="I66" i="19"/>
  <c r="I64" i="19"/>
  <c r="I8" i="19"/>
  <c r="J8" i="19" s="1"/>
  <c r="I5" i="19"/>
  <c r="I5" i="20" s="1"/>
  <c r="J5" i="20" s="1"/>
  <c r="I17" i="20"/>
  <c r="J17" i="20" s="1"/>
  <c r="J55" i="19"/>
  <c r="I15" i="20"/>
  <c r="J15" i="20" s="1"/>
  <c r="J47" i="19"/>
  <c r="I39" i="19"/>
  <c r="I10" i="19"/>
  <c r="I43" i="19"/>
  <c r="I24" i="19"/>
  <c r="I21" i="19"/>
  <c r="I36" i="19"/>
  <c r="J36" i="19" s="1"/>
  <c r="L323" i="22" l="1"/>
  <c r="L4" i="22"/>
  <c r="M4" i="22" s="1"/>
  <c r="I30" i="19"/>
  <c r="J30" i="19" s="1"/>
  <c r="I14" i="19"/>
  <c r="J14" i="19" s="1"/>
  <c r="I24" i="20"/>
  <c r="J24" i="20" s="1"/>
  <c r="J64" i="19"/>
  <c r="J66" i="19"/>
  <c r="I60" i="19"/>
  <c r="I20" i="20" s="1"/>
  <c r="I26" i="20" s="1"/>
  <c r="J26" i="20" s="1"/>
  <c r="J5" i="19"/>
  <c r="I8" i="20"/>
  <c r="J8" i="20" s="1"/>
  <c r="J21" i="19"/>
  <c r="I35" i="19"/>
  <c r="J24" i="19"/>
  <c r="I9" i="20"/>
  <c r="J9" i="20" s="1"/>
  <c r="I51" i="19"/>
  <c r="I13" i="20"/>
  <c r="J13" i="20" s="1"/>
  <c r="J39" i="19"/>
  <c r="I4" i="19"/>
  <c r="I14" i="20"/>
  <c r="J14" i="20" s="1"/>
  <c r="J43" i="19"/>
  <c r="I6" i="20"/>
  <c r="J6" i="20" s="1"/>
  <c r="J10" i="19"/>
  <c r="I10" i="20"/>
  <c r="J10" i="20" s="1"/>
  <c r="I7" i="20" l="1"/>
  <c r="J7" i="20" s="1"/>
  <c r="J4" i="19"/>
  <c r="I4" i="20"/>
  <c r="J4" i="20" s="1"/>
  <c r="I34" i="19"/>
  <c r="I12" i="20"/>
  <c r="J12" i="20" s="1"/>
  <c r="J35" i="19"/>
  <c r="J51" i="19"/>
  <c r="I16" i="20"/>
  <c r="J16" i="20" s="1"/>
  <c r="I11" i="20" l="1"/>
  <c r="J11" i="20" s="1"/>
  <c r="J34" i="19"/>
  <c r="I58" i="19"/>
  <c r="I68" i="19"/>
  <c r="I28" i="20" s="1"/>
  <c r="I18" i="20" l="1"/>
  <c r="J18" i="20" s="1"/>
  <c r="I3" i="19"/>
  <c r="I3" i="20" s="1"/>
  <c r="J58" i="19"/>
</calcChain>
</file>

<file path=xl/sharedStrings.xml><?xml version="1.0" encoding="utf-8"?>
<sst xmlns="http://schemas.openxmlformats.org/spreadsheetml/2006/main" count="1261" uniqueCount="705">
  <si>
    <t>A.</t>
  </si>
  <si>
    <t>I.</t>
  </si>
  <si>
    <t>a.</t>
  </si>
  <si>
    <t>A/B/C</t>
  </si>
  <si>
    <t>b.</t>
  </si>
  <si>
    <t>A/B/C/D/E</t>
  </si>
  <si>
    <t>c.</t>
  </si>
  <si>
    <t>d.</t>
  </si>
  <si>
    <t>e.</t>
  </si>
  <si>
    <t>A/B/C/D</t>
  </si>
  <si>
    <t>f.</t>
  </si>
  <si>
    <t>g.</t>
  </si>
  <si>
    <t>II.</t>
  </si>
  <si>
    <t>B.</t>
  </si>
  <si>
    <t>1.</t>
  </si>
  <si>
    <t>2.</t>
  </si>
  <si>
    <t xml:space="preserve"> </t>
  </si>
  <si>
    <t>5.</t>
  </si>
  <si>
    <t>6.</t>
  </si>
  <si>
    <t>Nilai</t>
  </si>
  <si>
    <t xml:space="preserve"> %</t>
  </si>
  <si>
    <t>TOTAL HASIL</t>
  </si>
  <si>
    <t>NILAI EVALUASI REFORMASI BIROKRASI</t>
  </si>
  <si>
    <t>d</t>
  </si>
  <si>
    <t>h</t>
  </si>
  <si>
    <t>Penanganan Pengaduan Masyarakat</t>
  </si>
  <si>
    <t>%</t>
  </si>
  <si>
    <t>Jumlah</t>
  </si>
  <si>
    <t>Ya</t>
  </si>
  <si>
    <t>A</t>
  </si>
  <si>
    <t>a</t>
  </si>
  <si>
    <t>b</t>
  </si>
  <si>
    <t>MANAJEMEN PERUBAHAN</t>
  </si>
  <si>
    <t>PENATAAN TATALAKSANA</t>
  </si>
  <si>
    <t>PENGUATAN AKUNTABILITAS</t>
  </si>
  <si>
    <t>PENGUATAN PENGAWASAN</t>
  </si>
  <si>
    <t xml:space="preserve">Penyampaian Laporan Harta Kekayaan Pejabat Negara (LHKPN) </t>
  </si>
  <si>
    <t>PENINGKATAN KUALITAS PELAYANAN PUBLIK</t>
  </si>
  <si>
    <t>Pemantauan dan Evaluasi Pembangunan WBK/WBBM</t>
  </si>
  <si>
    <t xml:space="preserve">Keterbukaan Informasi Publik </t>
  </si>
  <si>
    <t>Pola Mutasi Internal</t>
  </si>
  <si>
    <t xml:space="preserve">Sistem Informasi Kepegawaian </t>
  </si>
  <si>
    <t xml:space="preserve">Pengelolaan Akuntabilitas Kinerja </t>
  </si>
  <si>
    <t xml:space="preserve">Pengendalian Gratifikasi </t>
  </si>
  <si>
    <t>Pengaduan Masyarakat</t>
  </si>
  <si>
    <t>Whistle-Blowing System</t>
  </si>
  <si>
    <t xml:space="preserve">Penanganan Benturan Kepentingan </t>
  </si>
  <si>
    <t>Standar Pelayanan</t>
  </si>
  <si>
    <t>Budaya Pelayanan Prima</t>
  </si>
  <si>
    <t>- Jumlah Perubahan yang dibuat</t>
  </si>
  <si>
    <t>REFORM</t>
  </si>
  <si>
    <t>Komitmen dalam perubahan</t>
  </si>
  <si>
    <t>Komitmen Pimpinan</t>
  </si>
  <si>
    <t>Membangun Budaya Kerja</t>
  </si>
  <si>
    <t>Peta Proses Bisnis Mempengaruhi Penyederhanaan Jabatan</t>
  </si>
  <si>
    <t>Sistem Pemerintahan Berbasis Elektronik (SPBE) yang Terintegrasi</t>
  </si>
  <si>
    <t>Transformasi Digital Memberikan Nilai Manfaat</t>
  </si>
  <si>
    <t>Kinerja Individu</t>
  </si>
  <si>
    <t>Pelanggaran Disiplin Pegawai</t>
  </si>
  <si>
    <t>Hasil Capaian/Monitoring Perjanjian Kinerja telah dijadikan dasar sebagai pemberian reward and punishment bagi organisasi</t>
  </si>
  <si>
    <t>Kerangka Logis Kinerja</t>
  </si>
  <si>
    <t>Penyampaian Laporan Harta Kekayaan Aparatur Sipil Negara (LHKASN)</t>
  </si>
  <si>
    <t>- Jumlah pengaduan masyarakat yang harus ditindaklanjuti</t>
  </si>
  <si>
    <t>- Jumlah pengaduan masyarakat yang sedang diproses</t>
  </si>
  <si>
    <t>- Jumlah pengaduan masyarakat yang  selesai ditindaklanjuti</t>
  </si>
  <si>
    <t>Upaya dan/atau Inovasi Pelayanan Publik</t>
  </si>
  <si>
    <t>Penanganan Pengaduan Pelayanan dan Konsultasi</t>
  </si>
  <si>
    <t>a. Pengaduan pelayanan  dan konsultasi telah direspon dengan cepat melalui berbagai kanal/media
b. Pengaduan pelayanan dan konsultasi telah direspon dengan cepat melalui kanal/media yang terbatas
c. Pengaduan pelayanan dan konsultasi direspon lambat melalui berbagai kanal/media
d. Pengaduan pelayanan dan konsultasi direspon lambat dan kanal/media terbatas</t>
  </si>
  <si>
    <t>PENGUNGKIT</t>
  </si>
  <si>
    <t>Penilaian</t>
  </si>
  <si>
    <t>Bobot</t>
  </si>
  <si>
    <t>Penjelasan</t>
  </si>
  <si>
    <t>Catatan/Keterangan/Penjelasan</t>
  </si>
  <si>
    <t>PEMENUHAN</t>
  </si>
  <si>
    <t>i.</t>
  </si>
  <si>
    <t>Tim Reformasi Birokrasi</t>
  </si>
  <si>
    <t>3.</t>
  </si>
  <si>
    <t>4.</t>
  </si>
  <si>
    <t>ii.</t>
  </si>
  <si>
    <t>iii.</t>
  </si>
  <si>
    <t>iv.</t>
  </si>
  <si>
    <t>v.</t>
  </si>
  <si>
    <t>vi.</t>
  </si>
  <si>
    <t>-</t>
  </si>
  <si>
    <t>- Jumlah pelanggaran tahun sebelumnya</t>
  </si>
  <si>
    <t>- Jumlah pelanggaran tahun ini</t>
  </si>
  <si>
    <t>- Jumlah pelanggaran yang telah diberikan sanksi/hukuman</t>
  </si>
  <si>
    <t xml:space="preserve">- Jumlah Sasaran Kinerja </t>
  </si>
  <si>
    <t xml:space="preserve">- Jumlah Sasaran Kinerja yang tercapai 100% atau lebih </t>
  </si>
  <si>
    <t>TOTAL PENGUNGKIT</t>
  </si>
  <si>
    <t>HASIL</t>
  </si>
  <si>
    <t>Diisi dengan Nilai Hasil Survei Eksternal Kualitas Pelayanan (Indeks Persepsi Kualitas Pelayanan Publik / IPKP)</t>
  </si>
  <si>
    <t>Diisi dengan nilai hasil Survei Eksternal atas Persepsi Anti Korupsi (Indeks Persepsi Anti Korupsi / IPAK)</t>
  </si>
  <si>
    <t>Ya/Tidak</t>
  </si>
  <si>
    <t>PENATAAN SISTEM MANAJEMEN SDM APARATUR</t>
  </si>
  <si>
    <t>Nilai
(0-4)</t>
  </si>
  <si>
    <t>Meningkatnya capaian kinerja unit kerja</t>
  </si>
  <si>
    <r>
      <rPr>
        <i/>
        <sz val="12"/>
        <color theme="1"/>
        <rFont val="Bookman Old Style"/>
        <family val="1"/>
      </rPr>
      <t>Assessment</t>
    </r>
    <r>
      <rPr>
        <sz val="12"/>
        <color theme="1"/>
        <rFont val="Bookman Old Style"/>
        <family val="1"/>
      </rPr>
      <t xml:space="preserve"> Pegawai</t>
    </r>
  </si>
  <si>
    <t>Rekomendasi</t>
  </si>
  <si>
    <t>a. Jika pengukuran kinerja individu dilakukan secara bulanan
b. Jika pengukuran kinerja individu dilakukan secara triwulanan
c. Jika pengukuran kinerja individu dilakukan secara semesteran
d. Jika pengukuran kinerja individu dilakukan secara tahunan
e. Jika pengukuran kinerja individu belum dilakukan</t>
  </si>
  <si>
    <t>- Jumlah Agen Perubahan</t>
  </si>
  <si>
    <t>Capaian Kinerja Lebih Baik dari pada Capaian Kinerja Sebelumnya</t>
  </si>
  <si>
    <t xml:space="preserve">Prosedur Operasional Tetap (SOP) Kegiatan Utama </t>
  </si>
  <si>
    <t>Sistem Pemerintahan Berbasis Elektronik (SPBE)</t>
  </si>
  <si>
    <t xml:space="preserve">Rencana Pembangunan Zona Integritas </t>
  </si>
  <si>
    <t xml:space="preserve">Perubahan Pola Pikir dan Budaya Kerja </t>
  </si>
  <si>
    <t xml:space="preserve">Perencanaan Kebutuhan Pegawai sesuai dengan Kebutuhan Organisasi </t>
  </si>
  <si>
    <t xml:space="preserve">Pengembangan Pegawai Berbasis Kompetensi </t>
  </si>
  <si>
    <t xml:space="preserve">Penetapan Kinerja Individu </t>
  </si>
  <si>
    <t xml:space="preserve">Penegakan Aturan Disiplin/Kode Etik/Kode Perilaku Pegawai </t>
  </si>
  <si>
    <t>Keterlibatan Pimpinan</t>
  </si>
  <si>
    <t>Penilaian Kepuasan Terhadap Pelayanan</t>
  </si>
  <si>
    <t>Komitmen dalam Perubahan</t>
  </si>
  <si>
    <r>
      <t xml:space="preserve">Pemberian </t>
    </r>
    <r>
      <rPr>
        <i/>
        <sz val="12"/>
        <color theme="1"/>
        <rFont val="Bookman Old Style"/>
        <family val="1"/>
      </rPr>
      <t>Reward and Punishment</t>
    </r>
  </si>
  <si>
    <t>Nilai Persepsi Kualitas Pelayanan (Survei Eksternal :
Indeks Persepsi Kualitas Pelayanan Publik / IPKP)</t>
  </si>
  <si>
    <t>Nilai Survey Persepsi Korupsi (Survei Eksternal :
Indeks Persepsi Anti Korupsi/ IPAK)</t>
  </si>
  <si>
    <t>a. Jika seluruh indikator kinerja telah SMART
b. Jika sebagian besar indikator kinerja telah SMART
c. Jika sebagian kecil indikator kinerja telah SMART
d. Jika belum ada indikator kinerja yang SMART</t>
  </si>
  <si>
    <t>Penerapan Sistem Pengendalian Intern Pemerintah (SPIP)</t>
  </si>
  <si>
    <t>a. Jika terdapat  identifikasi/pemetaan benturan kepentingan pada seluruh tugas fungsi utama
b. Jika terdapat  identifikasi/pemetaan benturan kepentingan tetapi pada sebagian besar tugas fungsi utama
c. Jika terdapat  identifikasi/pemetaan benturan kepentingan tetapi pada sebagian kecil tugas fungsi utama
d. Jika belum terdapat  identifikasi/pemetaan benturan kepentingan dalam tugas fungsi utama</t>
  </si>
  <si>
    <t>BIROKRASI YANG BERSIH DAN AKUNTABEL</t>
  </si>
  <si>
    <t>PELAYANAN PUBLIK YANG PRIMA</t>
  </si>
  <si>
    <t>Persentase penyampaian LHKPN</t>
  </si>
  <si>
    <t>Kewajiban Penyelenggara Negara untuk melaporkan harta kekayaan diatur dalam: 
1. Undang-Undang No. 28 Tahun 1999
2. Undang-Undang No. 30 Tahun 2002
3. Undang-Undang No. 10 Tahun 2015
4. Peraturan Komisi Pemberantasan Korupsi No. 07 Tahun 2016
5. Instruksi Presiden No. 5 Tahun 2004
6. SE MenPANRB No. SE/03/M.PAN/01/2005</t>
  </si>
  <si>
    <t>Jumlah yang harus melaporkan</t>
  </si>
  <si>
    <t>- Lainnya</t>
  </si>
  <si>
    <t>Jumlah yang sudah melaporkan</t>
  </si>
  <si>
    <t>Persentase penyampaian LHKASN</t>
  </si>
  <si>
    <t>Penyampaian LHKASN diatur dalam:
1. Undang-Undang No. 28 Tahun 1999
2. Undang-Undang No. 30 Tahun 2002
3. Undang-Undang No. 10 Tahun 2015
4. SE MenPANRB No. 1 Tahun 2015</t>
  </si>
  <si>
    <t>- Jumlah Fungsional dan Pelaksana</t>
  </si>
  <si>
    <t>- Kepala satuan kerja</t>
  </si>
  <si>
    <t>- Pejabat yang diwajibkan menyampaikan LHKPN</t>
  </si>
  <si>
    <t>- Pejabat administrator (eselon III)</t>
  </si>
  <si>
    <t>- Pejabat Penawas (eselon IV)</t>
  </si>
  <si>
    <t>Penyampaian Laporan Harta Kekayaan</t>
  </si>
  <si>
    <t>Ya,jika tela membangun database pelayanan yang terintegrasi</t>
  </si>
  <si>
    <t>Akuntabilitas Kinerja Satuan</t>
  </si>
  <si>
    <t>Dokumen perencanaan yang disusun oleh Satker mempunyai tujuan dan sasaran yang jelas dan bisa diukur pencapaiannya</t>
  </si>
  <si>
    <t>Satker menyusun Indikator Kinerja Utama (IKU)</t>
  </si>
  <si>
    <t>Kualitas penyusunan indikator kinerja utama dan penyusunan dokumen perencanaan telah memenuhi kriteria SMART (Specific, Measurable, Achievable, Relevant dan Timebound)</t>
  </si>
  <si>
    <t>Laporan kinerja Satker telah disusun dan dilaporkan tepat waktu</t>
  </si>
  <si>
    <t>Laporan kegiatan utama Satker yang telah disusun memberikan informasi tentang pencapaian tujuan dan sasaran yang telah ditentukan</t>
  </si>
  <si>
    <t>Satker telah berupaya meningkatkan kemampuan personel dalam rangka meningkatkan kinerja Satker</t>
  </si>
  <si>
    <t xml:space="preserve">Pengelolaan Gratifikasi </t>
  </si>
  <si>
    <t xml:space="preserve">Pengawasan dan Pengendalian Internal Kegiatan Satker </t>
  </si>
  <si>
    <t>Pengaduan Publik</t>
  </si>
  <si>
    <t>Hasil survei kepuasan publik dapat diakses secara terbuka terutama oleh responden survei</t>
  </si>
  <si>
    <t>Menindaklanjuti hasil survei kepuasan publik</t>
  </si>
  <si>
    <t>Pemanfaatan Teknologi Informasi dalam Memberikan Layanan</t>
  </si>
  <si>
    <t>Satker mempunyai database pemanfaatan teknologi dalam memberikan pelayanan yang terintegrasi</t>
  </si>
  <si>
    <t>Meningkatnya capaian kinerja Satker</t>
  </si>
  <si>
    <t>Persentase sasaran dengan capaian 100% atau lebih berdasarkan perkin yang telah disusun</t>
  </si>
  <si>
    <t>Penjenjangan Kinerja</t>
  </si>
  <si>
    <t>Mekanisme pengawasan dan Pengendalian</t>
  </si>
  <si>
    <t>Penanganan Pengaduan Publik</t>
  </si>
  <si>
    <t>Penanganan pengaduan pelayanan dilakukan melalui berbagai media</t>
  </si>
  <si>
    <t>NILAI EVALUASI WILAYAH TERTIB REFORMASI BIROKRASI (WTRB)</t>
  </si>
  <si>
    <t>Dokumen Data Dukung</t>
  </si>
  <si>
    <t>Penilaian TPI</t>
  </si>
  <si>
    <t>Pilihan Nilai</t>
  </si>
  <si>
    <t>ya, jika Satker memiliki IKU</t>
  </si>
  <si>
    <t xml:space="preserve">a. Jika pimpinan selalu terlibat dalam seluruh tahap penyusunan perencanaan kegiatan utama Satker
b. Jika pimpinan ikut terlibat dalam sebagian tahap penyusunan perencanaan kegiatan utama Satker
c. Jika tidak ada keterlibatan pimpinan dalam tahap penyusunan perencanaan </t>
  </si>
  <si>
    <t>a. Jika pimpinan dan unsur pembantu pimpinan di Satker selalu terlibat dalam seluruh tahapan penyusunan perjanjian kinerja Satker
b. Jika pimpinan dan unsur pembantu pimpinan di Satker terlibat dalam sebagian tahapan penyusunan perjanjian kinerja Satker
c. Jika tidak ada keterlibatan pimpinan dan unsur pembantu pimpinan di Satker dalam penyusunan perjanjian kinerja Satker</t>
  </si>
  <si>
    <t>a. Jika pimpinan dan unsur pembantu pimpinan di Satker selalu terlibat dalam seluruh pemantauan pencapaian kinerja dan menindaklanjuti hasil pemantauan
b. Jika pimpinan dan unsur pembantu pimpinan di Satker terlibat dalam seluruh pemantauan pencapaian kinerja tetapi tidak ada tindak lanjut hasil pemantauan
c. Jika pimpinan dan unsur pembantu pimpinan di Satker terlibat dalam sebagian pemantauan pencapaian kinerja
d. Jika tidak ada keterlibatan pimpinan dan unsur pembantu pimpinan di Satker dalam pemantauan pencapaian kinerja</t>
  </si>
  <si>
    <t>ya, jika Satker memiliki dokumen perencanaan kegiatan utama Satker yang bisa mengukur kinerja Satker</t>
  </si>
  <si>
    <t xml:space="preserve">ya, jika dokumen perencanaan disusun agar bisa mengukur keberhasilan dari kegiatan yang dilaksanakan </t>
  </si>
  <si>
    <t>Ya, jika Satker telah menyusun laporan kinerja tepat waktu setiap triwulannya</t>
  </si>
  <si>
    <t>a. Jika seluruh pelaporan kegiatan utama telah memberikan informasi tentang output, outcome yang diperoleh
b. Jika sebagian pelaporan kegiatan utama telah memberikan informasi tentang output, outcome yang diperoleh 
c. Jika seluruh pelaporan kinerja belum memberikan informasi tentang output, outcome yang diperoleh</t>
  </si>
  <si>
    <t>Adanya penyampaian informasi tentang pelaksanaan tugas yang sedang dilaksanakan oleh Satker kepada seluruh personel di Satker</t>
  </si>
  <si>
    <t>ya, jika terdapat sistem informasi/mekanisme penyampaian informasi tugas di Satker</t>
  </si>
  <si>
    <t xml:space="preserve">a. Jika seluruh kegiatan Satker berupaya untuk meningkatkan kompetensi personel 
b. Jika sebagian kegiatan Satker berupaya untuk meningkatkan kompetensi personel 
c. Jika seluruh kegiatan Satker tidak meningkatkan kompetensi personel </t>
  </si>
  <si>
    <t>a. Hasil survei kepuasan publik dapat diakses secara  online (website, media sosial, dll) dan offline
b. Hasil survei kepuasan publik hanya dapat diakses secara offline di tempat layanan
c. Hasil survei kepuasan publik tidak dipublikasi</t>
  </si>
  <si>
    <t>a. Terdapat penjenjangan kinerja yang mengacu pada kinerja utama organisasi  dan digunakan dalam penjabaran kinerja seluruh personel
b. Terdapat  penjenjangan kinerja yang mengacu pada kinerja utama organisasi namun belum digunakan dalam penjabaran kinerja seluruh personel
c. Ada kerangka penjenjangan kinerja, namun belum mengacu pada kinerja utama organisasi dan belum digunakan dalam penjabaran kinerja seluruh personel
d. Penjenjangan kinerja belum ada</t>
  </si>
  <si>
    <t xml:space="preserve">a. Target kinerja utama tercapai lebih dari 100% dan lebih baik dari capaian kinerja utama tahun sebelumnya 
b.Target kinerja utama tercapai 100% dan sama dengan capaian kinerja utama tahun sebelumnya;
c.Target kinerja utama tercapai 100% atau lebih, namun tidak lebih baik dari capaian kinerja utama tahun sebelumnya;
d. Kinerja utama sudah orientasi hasil akan tetapi masih terdapat target kinerja utama yang tidak tercapai;
e. Kinerja utama tidak berorientasi hasil
</t>
  </si>
  <si>
    <t xml:space="preserve">Telah disusun peta proses bisnis dengan adanya penyederhanaan jabatan 
 </t>
  </si>
  <si>
    <t>Implementasi SPBE telah terintegrasi dan mampu mendorong pelaksanaan pelayanan publik yang lebih cepat dan efisien</t>
  </si>
  <si>
    <t>Implementasi SPBE telah terintegrasi dan mampu mendorong pelaksanaan pelayanan kepada publik internal lebih cepat dan efisien</t>
  </si>
  <si>
    <t>Ya, jika kebutuhan pegawai yang disusun oleh unit kerja mengacu kepada peta jabatan dan hasil analisis beban kerja untuk masing-masing jabatan.</t>
  </si>
  <si>
    <t>a. Jika semua penempatan pegawai hasil rekrutmen murni mengacu kepada kebutuhan pegawai yang telah disusun per jabatan
b. Jika sebagian besar penempatan pegawai hasil rekrutmen murni mengacu kepada kebutuhan pegawai yang telah disusun per jabatan
c. Jika sebagian kecil penempatan pegawai hasil rekrutmen murni mengacu kepada kebutuhan pegawai yang telah disusun per jabatan
d. Jika penempatan pegawai hasil rekrutmen murni tidak mengacu kepada kebutuhan pegawai yang telah disusun per jabatan</t>
  </si>
  <si>
    <t>Ya, jika sudah dilakukan monitoring dan evaluasi terhadap penempatan pegawai hasil rekrutmen untuk memenuhi kebutuhan jabatan dalam organisasi telah memberikan perbaikan terhadap kinerja unit kerja.</t>
  </si>
  <si>
    <t>Ya, jika dilakukan mutasi pegawai antar jabatan sebagai wujud dari pengembangan karier pegawai.</t>
  </si>
  <si>
    <t>a. Jika semua mutasi pegawai antar jabatan telah memperhatikan kompetensi jabatan dan mengikuti pola mutasi yang telah ditetapkan organisasi dan juga unit kerja memberikan pertimbangan terkait hal ini
b. Jika semua mutasi pegawai antar jabatan telah memperhatikan kompetensi jabatan dan mengikuti pola mutasi yang telah ditetapkan organisasi
c. Jika sebagian besar mutasi pegawai antar jabatan telah memperhatikan kompetensi jabatan dan mengikuti pola mutasi yang telah ditetapkan organisasi
d. Jika sebagian kecil semua mutasi pegawai antar jabatan telah memperhatikan kompetensi jabatan dan mengikuti pola mutasi yang telah ditetapkan organisasi
e. Jika mutasi pegawai antar jabatan belum memperhatikan kompetensi jabatan dan mengikuti pola mutasi yang telah ditetapkan organisasi</t>
  </si>
  <si>
    <t>Ya, jika sudah dilakukan monitoring dan evaluasi terhadap kegiatan mutasi yang telah dilakukan dalam kaitannya dengan perbaikan kinerja.</t>
  </si>
  <si>
    <t>Ya, jika sudah dilakukan Training Need Analysis Untuk pengembangan kompetensi.</t>
  </si>
  <si>
    <t>a. Jika semua rencana pengembangan kompetensi pegawai mempertimbangkan hasil pengelolaan kinerja pegawai
b. Jika sebagian besar rencana pengembangan kompetensi pegawai mempertimbangkan hasil pengelolaan kinerja pegawai
c. Jika sebagian kecil rencana pengembangan kompetensi pegawai mempertimbangkan hasil pengelolaan kinerja pegawai
d. Jika belum ada rencana pengembangan kompetensi pegawai yang mempertimbangkan hasil pengelolaan kinerja pegawai</t>
  </si>
  <si>
    <t>a. Jika persentase kesenjangan kompetensi pegawai dengan standar kompetensi yang ditetapkan sebesar &lt;25%
b. Jika persentase kesenjangan kompetensi pegawai dengan standar kompetensi yang ditetapkan sebesar &gt;25%-50%
c. Jika  sebagian besar kompetensi pegawai dengan standar kompetensi yang ditetapkan untuk masing-masing jabatan &gt;50% -75%
d. Jika persentase kesenjangan kompetensi pegawai dengan standar kompetensi yang ditetapkan sebesar &gt;75%-100%</t>
  </si>
  <si>
    <t>a. Jika seluruh pegawai di Unit Kerja telah memperoleh kesempatan/hak untuk mengikuti diklat maupun pengembangan kompetensi lainnya
b. Jika sebagian besar pegawai di Unit Kerja telah memperoleh kesempatan/hak untuk mengikuti diklat maupun pengembangan kompetensi lainnya
c. Jika sebagian kecil pegawai di Unit Kerja telah memperoleh kesempatan/hak untuk mengikuti diklat maupun pengembangan kompetensi lainnya
d. Jika belum ada pegawai di Unit Kerja telah memperoleh kesempatan/hak untuk mengikuti diklat maupun pengembangan kompetensi lainnya</t>
  </si>
  <si>
    <t>a. Jika unit kerja melakukan upaya pengembangan kompetensi kepada seluruh pegawai
b. Jika unit kerja melakukan upaya pengembangan kompetensi kepada sebagian besar pegawai
c. Jika unit kerja melakukan upaya pengembangan kompetensi kepada sebagian kecil pegawai
d. Jika unit kerja belum melakukan upaya pengembangan kompetensi kepada pegawai</t>
  </si>
  <si>
    <t>a. Jika monitoring dan evaluasi terhadap hasil pengembangan kompetensi dalam kaitannya dengan perbaikan kinerja telah dilakukan secara berkala
b. Jika monitoring dan evaluasi terhadap hasil pengembangan kompetensi dalam kaitannya dengan perbaikan kinerja telah dilakukan namun tidak secara berkala
c. Jika monitoring dan evaluasi terhadap hasil pengembangan kompetensi dalam kaitannya dengan perbaikan kinerja belum dilakukan</t>
  </si>
  <si>
    <t>a. Jika seluruh penetapan kinerja individu terkait dengan kinerja organisasi serta perjanjian kinerja selaras dengan sasaran kinerja pegawai (SKP)
b. Jika sebagian besar penetapan kinerja individu terkait dengan kinerja organisasi
c. Jika sebagian kecil penetapan kinerja individu terkait dengan kinerja organisasi
d. Jika belum ada penetapan kinerja individu terkait dengan kinerja organisasi</t>
  </si>
  <si>
    <t>a. Jika unit kerja telah mengimplementasikan seluruh aturan disiplin/kode etik/kode perilaku yang ditetapkan organisasi dan juga membuat inovasi terkait aturan disiplin/kode etik/kode perilaku yang sesuai dengan karakteristik unit kerja
b. Jika unit kerja telah mengimplementasikan seluruh aturan disiplin/kode etik/kode perilaku yang ditetapkan organisasi
c. Jika unit kerja telah mengimplementasikan sebagian aturan disiplin/kode etik/kode perilaku yang ditetapkan organisasi
d. Jika unit kerja belum mengimplementasikan aturan disiplin/kode etik/kode perilaku yang ditetapkan organisasi</t>
  </si>
  <si>
    <t>a. Jika data informasi kepegawaian unit kerja dapat diakses oleh pegawai dan dimutakhirkan setiap ada perubahan data pegawai
b. Jika data informasi kepegawaian unit kerja dapat diakses oleh pegawai dan  dimutakhirkan namun secara berkala
c. Jika data informasi kepegawaian unit kerja belum dimutakhirkan</t>
  </si>
  <si>
    <t>Persentase pernurunan pelanggaran disiplin pegawai diperoleh dari Jumlah pelanggaran tahun sebelumnya dikurangi Jumlah pelanggaran tahun ini kemudian dibagi dengan Jumlah pelanggaran tahun sebelumnya</t>
  </si>
  <si>
    <t xml:space="preserve">Telah dilaksanakan penyampaian informasi tentang pengendalian gratifikasi. </t>
  </si>
  <si>
    <t>a. Jika public campaign telah dilakukan secara berkala
b. Jika public campaign dilakukan tidak secara berkala
c. Jika belum dilakukan public campaign</t>
  </si>
  <si>
    <t xml:space="preserve">Pengendalian gratifikasi telah diimplementasikan dalam kegiatan </t>
  </si>
  <si>
    <t>a. Jika Unit Pengendalian Gratifikasi, pengendalian gratifikasi telahmenjadi bagian dari prosedur
b. Jika Unit Pengendalian Gratifikasi, upaya pengendalian gratifikasi telah mulai dilakukan
c. Jika telah membentuk Unit Pengendalian Gratifikasi tetapi belum terdapat prosedur pengendalian
d. Jika belum memiliki Unit Pengendalian Gratifikasi</t>
  </si>
  <si>
    <t xml:space="preserve">Balak Kotama membangun budaya pengawasan dan pengendalian kegiatan penyelenggaraan kegiatan dibangun lingkungan pengendalian. </t>
  </si>
  <si>
    <t xml:space="preserve">Balak Kotama menyusun dokumen penilaian risiko pelaksanaan kegiatan yang dilaksanakan di Balak Kotama. </t>
  </si>
  <si>
    <t>a. Jika unit kerja melakukan penilaian risiko atas seluruh pelaksanaan kebijakan sesuai dengan yang ditetapkan organisasi dan juga membuat inovasi terkait lingkungan pengendalian yang sesuai dengan karakteristik unit kerja; 
b. Jika unit kerja melakukan penilaian risiko atas seluruh pelaksanaan kebijakan sesuai dengan yang ditetapkan organisasi
c. Jika melakukan penilaian risiko atas sebagian besar pelaksanaan kebijakan sesuai dengan yang ditetapkan organisasi
d. Jika melakukan penilaian risiko atas sebagian kecil pelaksanaan kebijakan sesuai dengan yang ditetapkan organisasi
e. Jika unit kerja belum melakukan penilaian resiko</t>
  </si>
  <si>
    <t xml:space="preserve">Balak Kotama melaksanakan kegiatan pengendalian dan pengawasan untuk meminimalisir risiko kegagalan yang mungkin terjadi. </t>
  </si>
  <si>
    <t>a. Jika unit kerja melakukan kegiatan pengendalian untuk meminimalisir resiko sesuai dengan yang ditetapkan organisasi dan juga membuat inovasi terkait kegiatan pengendalian untuk meminimalisir resiko yang sesuai dengan karakteristik unit kerja
b. Jika unit kerja melakukan kegiatan pengendalian untuk meminimalisir resiko sesuai dengan yang ditetapkan organisasi
c. Jika unit kerja belum melakukan kegiatan pengendalian untuk meminimalisir resiko</t>
  </si>
  <si>
    <t xml:space="preserve">Pelaksanaan pengawasan dan pengendalian kegiatan Balak Kotama diinformasikan dan dikomunikasikan kepada seluruh bagian yang terlibat. </t>
  </si>
  <si>
    <t xml:space="preserve">a. Jika SPI telah diinformasikan dan dikomunikasikan kepada seluruh pihak terkait
b. Jika SPI telah diinformasikan dan dikomunikasikan kepada sebagian pihak terkait
c. Jika SPI belum diinformasikan dan dikomunikasikan kepada pihak terkait
</t>
  </si>
  <si>
    <t>Balak Kotama telah membuat pengelolaan pengaduan publik dan mengimplementasikannya</t>
  </si>
  <si>
    <t>a. Jika unit kerja mengimplementasikan seluruh kebijakan pengaduan masyarakat sesuai dengan yang ditetapkan organisasi dan juga membuat inovasi terkait pengaduan masyarakat yang sesuai dengan karakteristik unit kerja
b. Jika unit kerja telah mengimplementasikan seluruh kebijakan pengaduan masyarakat sesuai dengan yang ditetapkan organisasi 
c. Jika unit kerja belum mengimplementasikan kebijakan pengaduan masyarakat</t>
  </si>
  <si>
    <t xml:space="preserve">Menindaklanjuti setiap pengaduan yang masuk. </t>
  </si>
  <si>
    <t>ya,pengaduan masyaakat ditindaklanjuti</t>
  </si>
  <si>
    <t>Balak Kotama melaksanakan monitoring dan evaluasi atas penanganan pengaduan publik.</t>
  </si>
  <si>
    <t>a. Jika penanganan pengaduan masyarakat dimonitoring dan evaluasi secara berkala
b. Jika penanganan pengaduan masyarakat dimonitoring dan evaluasi tetapi tidak secara berkala
c. Jika penanganan pengaduan masyarakat belum di monitoring dan evaluasi</t>
  </si>
  <si>
    <t>Hasil evaluasi atas penanganan pengaduan publik telah ditindaklanjuti.</t>
  </si>
  <si>
    <t>a. Jika seluruh hasil evaluasi atas penanganan pengaduan telah ditindaklanjuti oleh unit kerja
b. Jika sebagian hasil evaluasi atas penanganan pengaduan telah ditindaklanjuti oleh unit kerja
c. Jika hasil evaluasi atas penanganan pengaduan belum ditindaklanjuti</t>
  </si>
  <si>
    <t>Balak Kotama melaksanakan evaluasi atas penerapan Whistle Blowing System.</t>
  </si>
  <si>
    <t>Evaluasi atas penerapan Whistle Blowing System telah ditindaklanjuti Balak Kotama.</t>
  </si>
  <si>
    <t xml:space="preserve">Pengelolaan Benturan Kepentingan </t>
  </si>
  <si>
    <t xml:space="preserve">Balak Kotama melaksanakan identifikasi/pemetaan benturan kepentingan dihadapkan dengan fungsi utama. </t>
  </si>
  <si>
    <t xml:space="preserve">Penanganan benturan kepentingan telah disosialisasikan/internalisasi kepada seluruh personel di Balak Kotama. </t>
  </si>
  <si>
    <t>a. Jika penanganan Benturan Kepentingan disosialiasikan/diinternalisasikan ke seluruh layanan
b. Jika penanganan Benturan Kepentingan disosialiasikan/diinternalisasikan ke sebagian besar layanan
c.  Jika penanganan Benturan Kepentingan disosialiasikan/diinternalisasikan ke sebagian kecil layanan
d.  Jika penanganan Benturan Kepentingan belum disosialiasikan/diinternalisasikan ke seluruh layanan</t>
  </si>
  <si>
    <t>Penanganan benturan kepentingan sudah dilaksanakan oleh Balak Kotama.</t>
  </si>
  <si>
    <t>a. Jika penanganan Benturan Kepentingan diimplementasikan ke seluruh layanan
b. Jika penanganan Benturan Kepentingan diimplementasikan ke sebagian besar layanan
c. Jika penanganan Benturan Kepentingan diimplementasikan ke sebagian kecil layanan
d. Jika penanganan Benturan Kepentingan belum diimplementasikan ke seluruh layanan</t>
  </si>
  <si>
    <t>Balak Kotama melaksanakan evaluasi atas penerapan penanganan benturan kepentingan.</t>
  </si>
  <si>
    <t>a. Jika penanganan Benturan Kepentingan dievaluasi secara berkala oleh unit kerja
b. Jika penanganan Benturan Kepentingan dievaluasi tetapi tidak secara berkala oleh unit kerja
c. Jika penanganan Benturan Kepentingan belum dievaluasi oleh unit kerja</t>
  </si>
  <si>
    <t>Hasil evaluasi yang ditemukan setelah pelaksanaan evaluasi penanganan benturan kepentingan telah ditindaklanjuti oleh Balak Kotama.</t>
  </si>
  <si>
    <t>a. Jika seluruh hasil evaluasi atas Penanganan Benturan Kepentingan telah ditindaklanjuti oleh unit kerja
b. Jika sebagian hasil evaluasi atas Penanganan Benturan Kepentingan telah ditindaklanjuti oleh unit kerja
c. Jika belum ada hasil evaluasi atas Penanganan Benturan Kepentingan yang ditindaklanjuti unit kerja</t>
  </si>
  <si>
    <t xml:space="preserve">Pelaksanaan pengawasan dan pengendalian terhadap program kegiatan Balak Kotama dilaksanakan dengan mekanisme dan berjenjang. </t>
  </si>
  <si>
    <t>a. Terdapat pengendalian aktivitas utama organisasi yang tersistem mulai dari perencanaan, penilaian risiko, pelaksanaan, monitoring, dan pelaporan oleh penanggung jawab aktivitas serta pimpinan unit kerja dan telah menghasilkan peningkatan kinerja, mekanise kerja baru yang lebih efektif, efisien, dan terkendali
b. Terdapat pengendalian aktivitas utama organisasi yang tersistem mulai dari perencanaan, penilaian risiko, pelaksanaan, monitoring, dan pelaporan oleh penanggung jawab aktivitas serta pimpinan unit kerja namun belum berdampak pada peningkatan kinerja unit kerja
c.Terdapat pengendalian aktivitas utama organisasi yang tersistem mulai dari perencanaan, penilaian risiko, pelaksanaan, monitoring, dan pelaporan oleh penanggung jawab aktivitas
d. Terdapat pengendalian aktivitas utama organisasi tetapi tidak tersistem
e. Tidak terdapat pengendalian atas aktivitas utama organisasi</t>
  </si>
  <si>
    <t>Persentase penanganan pengaduan publik (internal dan eksternal).</t>
  </si>
  <si>
    <t>Penilaian ini menghitung realisasi penanganan pengaduan masyarakat yang harus diselesaikan</t>
  </si>
  <si>
    <t>Penyampaian Laporan Harta Kekayaan Pejabat Negara (LHKPN)</t>
  </si>
  <si>
    <t>Jumlah yang harus melaporkan (ASN tidak wajib LHKASN)</t>
  </si>
  <si>
    <t>Satker membuat standar layanan/aturan/ ketentuan/penetapan/mekanisme tentang pemberian layanan berdasarkan fungsi utama dan fungsi organik Balak Kodam</t>
  </si>
  <si>
    <t>Balak Kodam telah mengumumkan maklumat kebijakan seluruh jenis layanan baik fungsi utama maupun organik dan seluruh jenis standar pelayanan terhadap kegiatan layanan yang dilakukan Balak Kodam di tempat umum atau di media yang mudah dilihat publik internal dan eksternal Balak Kodam</t>
  </si>
  <si>
    <t>Satker Balak Kodam melaksanakan reviu, perbaikan atau evaluasi atas pelayanan pelaksanaan tugas pokok Balak Kodam</t>
  </si>
  <si>
    <t>Telah melakukan publikasi atas standar pelayanan baik fungsi utama maupun fungsi organik Satker Balak Kodam dan pengumuman pelayanan Balak Kodam</t>
  </si>
  <si>
    <t>ya,telah melakukan publikasi atas standar pelayanan dan maklumat pelayanan</t>
  </si>
  <si>
    <t>Peningkatan Kualitas Pelayanan Satker Balak Kodam</t>
  </si>
  <si>
    <t>Satker melaksanakan upaya, perbuatan, tindakan dan kegiatan dalam rangka meningkatkan kualitas layanan Balak Kodam</t>
  </si>
  <si>
    <t>Adanya sistem informasi yang dibangun untuk menyampaikan pelaksanaan layanan berdasarkan tugas pokok Balak Kodam melalui media yang mudah diakses</t>
  </si>
  <si>
    <t>Satker memberikan penghargaan dan sanksi bagi Personel setelah memberikan layanan Balak Kodam</t>
  </si>
  <si>
    <t>a. Telah terdapat kebijakan pemberian penghargaan dan sanksi yang minimal memenuhi unsur penilaian: disiplin, kinerja, dan hasil penilaian pengguna layanan, dan telah diterapkan secara rutin/berkelanjutan
b. Telah terdapat kebijakan pemberian penghargaan dan sanksi yang minimal memenuhi unsur penilaian: disiplin, kinerja, dan hasil penilaian pengguna layanan, namun belum diterapkan secara rutin/berkelanjutan
c. Telah terdapat kebijakan pemberian penghargaan dan sanksi, namun belum memenuhi unsur penilaian minimal : disiplin, kinerja, dan hasil penilaian pengguna layanan
d. Belum terdapat kebijakan pemberian penghargaan dan sanksi</t>
  </si>
  <si>
    <t>Adanya pemberian kompensasi kepada penerima layanan (publik internal dan eksternal) apabila pelayanan Balak Kodam tidak sesuai dengan ketentuan atau tidak sesuai dengan standar pelayanan yang telah dibuat Balak Kodam</t>
  </si>
  <si>
    <t>Terdapat media atau sarana yang terintegrasi antara satu  bagian dengan bagian yang lain dalam pemberian layanan yang dilaksanakan oleh Balak Kodam</t>
  </si>
  <si>
    <t>Terdapat inovasi Balak Kodam dalam memberikan pelayanan (fungsi utama dan fungsi organik) kepada publik Satker (internal dan eksternal)</t>
  </si>
  <si>
    <t>Terdapat media pengaduan yang disiapkan Balak Kodam untuk menerima pengaduan dari publik (internal dan eksternal) yang dilayani Balak Kodam</t>
  </si>
  <si>
    <t>a. Terdapat media konsultasi dan pengaduan secara offline dan online, tersedia petugas khusus yang menangani, dan terintegrasi dengan SP4N-LAPOR!
b. Terdapat media konsultasi dan pengaduan secara offline dan online, tersedia petugas khusus yang menangani namun belum terintegrasi dengan SP4N-LAPOR!
c. Terdapat media konsultasi dan pengaduan secara offline dan online, namun belum tersedia petugas khusus yang menangani
d. Hanya terdapat media konsultasi dan pengaduan secara offline
e. Tidak terdapat media konsultasi dan pengaduan</t>
  </si>
  <si>
    <t>Terdapat tim yang disiapkan oleh Balak Kodam yang bertugas untuk menerima dan mengelola setiap pengaduan yang disampaikan oleh publik atas layanan pelaksanaan tugas pokok yang sudah dilaksanakan Balak Kodam</t>
  </si>
  <si>
    <t>a. Terdapat unit pengelola khusus untuk konsultasi dan pengaduan, serta surat penugasan pengelola kanal SP4N-LAPOR! di Satker
b. Terdapat SK pengelola pengaduan dan/atau surat penugasan pengelola kanal SP4N-LAPOR! di Satker, namun unit pengelola khusus untuk konsultasi dan pengaduan belum ada
c. Belum terdapat unit pengelola khusus untuk konsultasi dan pengaduan, serta belum terdapat SK pengelola pengaduan di Satker dan/atau surat penugasan pengelola kanal SP4N-LAPOR! di Satker</t>
  </si>
  <si>
    <t>Telah dilakukan tindak lanjut dan evaluasi atas penanganan keluhan/masukan/pengaduan yang sudah diterima Balak Kodam</t>
  </si>
  <si>
    <t>Penilaian Kepuasan terhadap Pelayanan</t>
  </si>
  <si>
    <t>Balak Kodam telah melaksanakan survei kepuasan publik terhadap pelayanan fungsi utama</t>
  </si>
  <si>
    <t>a. Survei kepuasan publik terhadap pelayanan dilakukan minimal 4 kali dalam setahun
b. Survei kepuasan publik terhadap pelayanan dilakukan minimal 3 kali dalam setahun
c. Survei kepuasan publik terhadap pelayanan dilakukan minimal 2 kali dalam setahun
d. Survei kepuasan publik terhadap pelayanan dilakukan minimal 1 kali dalam setahun
e. Belum dilakukan survei kepuasan publik terhadap pelayanan</t>
  </si>
  <si>
    <t>a. Jika dilakukan tindak lanjut atas seluruh hasil survei kepuasan publik
b. Jika dilakukan tindak lanjut atas sebagian besar (&gt;75% rekomendasi survei) hasil survei kepuasan publik
c. Jika dilakukan tindak lanjut atas sebagian kecil hasil survei kepuasan publik
d. Jika belum dilakukan tindak lanjut atas hasil survei kepuasan publik</t>
  </si>
  <si>
    <t>Adanya pemanfaatan teknologi informasi yang digunakan oleh Balak Kodam dalam memberikan pelayanan kepada publik dalam penyelenggarakan fungsi utama</t>
  </si>
  <si>
    <t xml:space="preserve">b. </t>
  </si>
  <si>
    <t>Balak Kodam melaksanakan perbaikan kualitas atas pemanfaatan teknologi dalam memberikan pelayanan terutama layanan fungsi utama</t>
  </si>
  <si>
    <t>Upaya atau Inovasi Pelayanan Publik</t>
  </si>
  <si>
    <t>a. Upaya dan/atau inovasi yang dilakukan telah mendorong perbaikan seluruh pelayanan publik yang prima (lebih Cepat dan mudah) 
b. Upaya dan/atau inovasi yang dilakukan belum seluruhnya memberikan dampak pada perbaikan pelayanan public yang prima (Cepat dan mudah) 
c. Upaya dan/atau inovasi yang dilakukan belum sesuai kebutuhan 
d. Belum ada inovasi</t>
  </si>
  <si>
    <t>Terdapat inovasi Satker yang bisa memberikan perbaikan pelayanan dengan indikator waktu pelayanan lebih cepat, pelayanan yang terpadu, alur lebih pendek/singkat dan terintegrasi antar aplikasi melalui indikator sbb:
1. Waktu lebih cepat
2. Pelayanan Publik yang terpadu
3. Alur lebih pendek/singkat
4 Terintegrasi dengan aplikasi</t>
  </si>
  <si>
    <t>Persentase diperoleh dari Jumlah perijinan/pelayanan yang telah dipermudah dibagi dengan Jumlah perijinan/pelayanan yang terdata/terdaftar</t>
  </si>
  <si>
    <t>- Jumlah perijinan/pelayanan yang terdata/terdaftar</t>
  </si>
  <si>
    <t xml:space="preserve">- Jumlah perijinan/pelayanan yang telah dipermudah </t>
  </si>
  <si>
    <t>Ya, jika Tim telah dibentuk di dalam satker.</t>
  </si>
  <si>
    <t>a. Jika dengan prosedur/mekanisme yang jelas dan mewakili seluruh unsur jabatan dalam satker
b. Jika sebagian menggunakan prosedur yang mewakili sebagian besar unsur jabatan dalam satker
c. Jika tidak di seleksi.</t>
  </si>
  <si>
    <t xml:space="preserve">Terdapat dokumen rencana kerja pembangunan ZI/WTRB. </t>
  </si>
  <si>
    <t>Ya, jika memiliki  rencana kerja pembangunan Zona Integritas/WTRB.</t>
  </si>
  <si>
    <t>a. Jika semua target-target prioritas relevan dengan tujuanpembangunan ZI/WTRB
b. Jika sebagian target-target prioritas relevan dengan tujuan pembangunan  ZI/WTRB
c. Jika tidak ada target-target prioritas yang relevan dengan tujuan pembangunan  ZI/WTRB</t>
  </si>
  <si>
    <t>a. Jika semua kegiatan pembangunan telah dilaksanakan sesuai dengan rencana
b. Jika sebagian besar kegiatan pembangunan telah dilaksanakan sesuai dengan rencana
c. Jika sebagian kecil kegiatan pembangunan telah dilaksanakan sesuai dengan rencana
d. Jika belum ada kegiatan pembangunan yang dilakukan sesuai dengan rencana</t>
  </si>
  <si>
    <t>a. Jika monitoring dan evaluasi melibatkan pimpinan dan dilakukan secara berkala
b. Jika monitoring dan evaluasi melibatkan pimpinan tetapi tidak secara berkala
c. Jika monitoring dan evaluasi tidak melibatkan pimpinan dan tidak secara berkala
d. Jika tidak terdapat monitoring dan evaluasi terhadap pembangunan zona integritas</t>
  </si>
  <si>
    <t xml:space="preserve">Terdapat kegiatan tindaklanjut/aksi dari setiap hasil Monitoring dan Evaluasi yang ditemukan. </t>
  </si>
  <si>
    <t>a. Jika semua catatan/rekomendasi hasil  monitoring dan evaluasi dari tim internal atas persiapan dan pelaksanaan kegiatan oleh satker telah ditindaklanjuti
b. Jika sebagian besar catatan/rekomendasi hasil monitoring dan evaluasi dari tim internal atas persiapan dan pelaksanaan kegiatan oleh satker telah ditindaklanjuti
c. Jika sebagian kecil catatan/rekomendasi hasil monitoring dan evaluasi dari tim internal atas persiapan dan pelaksanaan kegiatan oleh satker telah ditindaklanjuti
d. Jika catatan/rekomendasi hasil monitoring dan evaluasi dari tim internal atas persiapan dan pelaksanaan kegiatan oleh satker belum ditindaklanjuti</t>
  </si>
  <si>
    <t xml:space="preserve">Perubahan pola pikir dan budaya kerja </t>
  </si>
  <si>
    <t>Pimpinan berperan sebagai role model dalam setiap pelaksanaan kegiatan di Satker.</t>
  </si>
  <si>
    <t>ya, jika pimpinan menjadi contoh dalam pelaksanaan nilai-nilai organisasi.</t>
  </si>
  <si>
    <t xml:space="preserve">Satker telah membentuk agen perubahan. </t>
  </si>
  <si>
    <t>a. Jika agen perubahan telah ditetapkan dan  berkontribusi terhadap perubahan pada satkernya
b. Jika agen perubahan telah ditetapkan namun belum berkontribusi terhadap perubahan pada satkernya
c. Jika belum terdapat agen perubahan</t>
  </si>
  <si>
    <t>Telah dibangun budaya kerja dan pola pikir di lingkungan organisasi.</t>
  </si>
  <si>
    <t>a. Jika telah dilakukan upaya pembangunan budaya kerja dan pola pikir serta mampu mempengaruhi  sebagaian besar perubahan kinerja organisasi
b. Jika telah dilakukan upaya pembangunan budaya kerja dan pola pikir serta mampu mempengaruhi sebagain kecil perubahan kinerja organisasi
c. Jika belum terdapat upaya pembangunan budaya kerja dan pola pikir</t>
  </si>
  <si>
    <t xml:space="preserve">Seluruh anggota di Satker mendukung setiap kegiatan yang dilaksanakan oleh satuan dan memberikan saran terhadap perbaikan kinerja satuan. </t>
  </si>
  <si>
    <t>a. Jika semua anggota terlibat dalam pembangunan Zona Integritas/WTRB dan usulan-usulan dari anggota diakomodasikan dalam keputusan
b. Jika sebagian besar anggota terlibat dalam pembangunan Zona Integritas/WTRB
c. Jika sebagian kecil anggota terlibat dalam pembangunan Zona Integritas/WTRB
d. Jika belum ada anggota terlibat dalam pembangunan Zona Integritas/WTRB</t>
  </si>
  <si>
    <t xml:space="preserve">Agen perubahan telah melaksanakan perubahan yang konkret di satuan kesehatan (dalam 1 tahun). </t>
  </si>
  <si>
    <t>Misalkan dengan kebijakan 1 Agen 1 Perubahan Persentase diperoleh dari Jumlah Perubahan yang dibuat dibagi dengan Jumlah Agen Perubahan</t>
  </si>
  <si>
    <t>Perubahan yang dibuat Agen Perubahan telah diterapkan sehingga sudah menjadi budaya satuan.</t>
  </si>
  <si>
    <t>- Jumlah Perubahan yang telah dibuat berpengaruh terhadap Perubahan budaya kerja satker</t>
  </si>
  <si>
    <t xml:space="preserve">Kasatker memiliki komitmen terhadap pelaksanaan reformasi birokrasi, dengan adanya target capaian reformasi yang jelas di dokumen perencanaan. </t>
  </si>
  <si>
    <t>a. Target capaian zona integritas sudah ada di dokumen perencanaan unit kerja dan sebagian besar (diatas 80%) sudah tercapai
b. Target capaian zona integritas sudah ada di dokumen perencanaan unit kerja dan sebagian (diatas 50%) sudah tercapai
c. Target capaian zona integritas sudah ada di dokumen perencanaan unit kerja dan sebagian kecil (dibawah 50%) sudah tercapai
d. Target capaian zona integritassudah ada di dokumen perencanaan unit kerja, namun belum ada yang tercapai (masih dalam tahap pembangunan)
e. Tidak ada target capaian zona integritasdi dokumen perencanaan unit kerja</t>
  </si>
  <si>
    <t xml:space="preserve">Satuan balakdam membangun budaya kerja positif dan menerapkan nilai-nilai satuan dalam pelaksanaan tugas sehari-hari. </t>
  </si>
  <si>
    <t>a. Budaya kerja dan nilai-nilai organisasi telah dinternalisasi ke seluruh anggota organisasi, dan penerapannya dituangkan dalam standar operasional pelaksanaan kegiatan/tugas 
b. Budaya kerja dan nilai-nilai organisasi telah dinternalisasi ke seluruh anggota organisasi, namun belum dituangkan dalam standar operasional pelaksanaan kegiatan/tugas
c. Budaya kerja dan nilai-nilai organisasi telah disusun, namun belum dinternalisasi ke seluruh anggota organisasi
d. Belum menyusun budaya kerja dan nilai-nilai organisasi</t>
  </si>
  <si>
    <r>
      <t xml:space="preserve">a. Jika telah dilakukan pengelolaan media/aktivitas interaktif yang efektif untuk menginformasikan pembangunan ZI/WTRB kepada internal dan </t>
    </r>
    <r>
      <rPr>
        <i/>
        <sz val="12"/>
        <rFont val="Arial"/>
        <family val="2"/>
      </rPr>
      <t>stakeholder</t>
    </r>
    <r>
      <rPr>
        <sz val="12"/>
        <rFont val="Arial"/>
        <family val="2"/>
      </rPr>
      <t xml:space="preserve"> secara berkala
b. Jika pengelolaan media/aktivitas interaktif  untuk menginformasikan pembangunan ZI/WTRB dilakukan secara terbatas dan tidak secara berkala
c. Jika pengelolaan media/aktivitas interaktif  untuk menginformasikan pembangunan ZI/WTRB belum dilakukan</t>
    </r>
  </si>
  <si>
    <r>
      <t xml:space="preserve">a. Jika semua SOP Bid/Sub/Bag telah mengacu peta proses bisnis dan juga </t>
    </r>
    <r>
      <rPr>
        <b/>
        <sz val="12"/>
        <rFont val="Arial"/>
        <family val="2"/>
      </rPr>
      <t>memiliki</t>
    </r>
    <r>
      <rPr>
        <sz val="12"/>
        <rFont val="Arial"/>
        <family val="2"/>
      </rPr>
      <t xml:space="preserve"> </t>
    </r>
    <r>
      <rPr>
        <b/>
        <sz val="12"/>
        <rFont val="Arial"/>
        <family val="2"/>
      </rPr>
      <t>inovasi</t>
    </r>
    <r>
      <rPr>
        <sz val="12"/>
        <rFont val="Arial"/>
        <family val="2"/>
      </rPr>
      <t xml:space="preserve"> yang selaras
b. Jika semua SOP Bid/Sub/Bag  telah mengacu peta proses bisnis namun </t>
    </r>
    <r>
      <rPr>
        <b/>
        <sz val="12"/>
        <rFont val="Arial"/>
        <family val="2"/>
      </rPr>
      <t>tidak memiliki inovasi</t>
    </r>
    <r>
      <rPr>
        <sz val="12"/>
        <rFont val="Arial"/>
        <family val="2"/>
      </rPr>
      <t xml:space="preserve">
c. Jika </t>
    </r>
    <r>
      <rPr>
        <b/>
        <sz val="12"/>
        <rFont val="Arial"/>
        <family val="2"/>
      </rPr>
      <t>sebagian besar</t>
    </r>
    <r>
      <rPr>
        <sz val="12"/>
        <rFont val="Arial"/>
        <family val="2"/>
      </rPr>
      <t xml:space="preserve"> SOP Bid/Sub/Bag  (&gt; 50%) telah mengacu peta proses bisnis
d. Jika </t>
    </r>
    <r>
      <rPr>
        <b/>
        <sz val="12"/>
        <rFont val="Arial"/>
        <family val="2"/>
      </rPr>
      <t>sebagian kecil</t>
    </r>
    <r>
      <rPr>
        <sz val="12"/>
        <rFont val="Arial"/>
        <family val="2"/>
      </rPr>
      <t xml:space="preserve"> SOP Bid/Sub/Bag  (&lt; 50%) telah mengacu peta proses bisnis
e. Jika </t>
    </r>
    <r>
      <rPr>
        <b/>
        <sz val="12"/>
        <rFont val="Arial"/>
        <family val="2"/>
      </rPr>
      <t>belum</t>
    </r>
    <r>
      <rPr>
        <sz val="12"/>
        <rFont val="Arial"/>
        <family val="2"/>
      </rPr>
      <t xml:space="preserve"> </t>
    </r>
    <r>
      <rPr>
        <b/>
        <sz val="12"/>
        <rFont val="Arial"/>
        <family val="2"/>
      </rPr>
      <t>ada</t>
    </r>
    <r>
      <rPr>
        <sz val="12"/>
        <rFont val="Arial"/>
        <family val="2"/>
      </rPr>
      <t xml:space="preserve"> SOP Bid/Sub/Bag  yang mengacu peta proses bisnis</t>
    </r>
  </si>
  <si>
    <r>
      <t xml:space="preserve">a. Jika Bid/Sub/Bag telah menerapkan seluruh SOP yang ditetapkan Satker dan juga </t>
    </r>
    <r>
      <rPr>
        <b/>
        <sz val="12"/>
        <rFont val="Arial"/>
        <family val="2"/>
      </rPr>
      <t>memiliki inovasi</t>
    </r>
    <r>
      <rPr>
        <sz val="12"/>
        <rFont val="Arial"/>
        <family val="2"/>
      </rPr>
      <t xml:space="preserve"> pada SOP yang diterapkan
b. Jika Bid/Sub/Bag telah menerapkan seluruh SOP yang ditetapkan organisasi namun </t>
    </r>
    <r>
      <rPr>
        <b/>
        <sz val="12"/>
        <rFont val="Arial"/>
        <family val="2"/>
      </rPr>
      <t>tidak memiliki inovasi</t>
    </r>
    <r>
      <rPr>
        <sz val="12"/>
        <rFont val="Arial"/>
        <family val="2"/>
      </rPr>
      <t xml:space="preserve">
c. Jika Bid/Sub/Bag telah menerapkan </t>
    </r>
    <r>
      <rPr>
        <b/>
        <sz val="12"/>
        <rFont val="Arial"/>
        <family val="2"/>
      </rPr>
      <t>sebagian besar</t>
    </r>
    <r>
      <rPr>
        <sz val="12"/>
        <rFont val="Arial"/>
        <family val="2"/>
      </rPr>
      <t xml:space="preserve"> SOP ( lebih dari 50%) yang ditetapkan Satker
d. Jika Bid/Sub/Bag telah menerapkan </t>
    </r>
    <r>
      <rPr>
        <b/>
        <sz val="12"/>
        <rFont val="Arial"/>
        <family val="2"/>
      </rPr>
      <t>sebagian kecil</t>
    </r>
    <r>
      <rPr>
        <sz val="12"/>
        <rFont val="Arial"/>
        <family val="2"/>
      </rPr>
      <t xml:space="preserve"> SOP ( kurang dari 50%) yang ditetapkan Satker
e. Jika Bid/Sub/Bag </t>
    </r>
    <r>
      <rPr>
        <b/>
        <sz val="12"/>
        <rFont val="Arial"/>
        <family val="2"/>
      </rPr>
      <t>belum menerapkan</t>
    </r>
    <r>
      <rPr>
        <sz val="12"/>
        <rFont val="Arial"/>
        <family val="2"/>
      </rPr>
      <t xml:space="preserve"> SOP yang telah ditetapkan Satker</t>
    </r>
  </si>
  <si>
    <r>
      <t xml:space="preserve">a. Jika </t>
    </r>
    <r>
      <rPr>
        <b/>
        <sz val="12"/>
        <rFont val="Arial"/>
        <family val="2"/>
      </rPr>
      <t>seluruh</t>
    </r>
    <r>
      <rPr>
        <sz val="12"/>
        <rFont val="Arial"/>
        <family val="2"/>
      </rPr>
      <t xml:space="preserve"> SOP kegiatan utama </t>
    </r>
    <r>
      <rPr>
        <b/>
        <sz val="12"/>
        <rFont val="Arial"/>
        <family val="2"/>
      </rPr>
      <t>telah dievaluasi</t>
    </r>
    <r>
      <rPr>
        <sz val="12"/>
        <rFont val="Arial"/>
        <family val="2"/>
      </rPr>
      <t xml:space="preserve"> dan </t>
    </r>
    <r>
      <rPr>
        <b/>
        <sz val="12"/>
        <rFont val="Arial"/>
        <family val="2"/>
      </rPr>
      <t>telah ditindaklanjuti</t>
    </r>
    <r>
      <rPr>
        <sz val="12"/>
        <rFont val="Arial"/>
        <family val="2"/>
      </rPr>
      <t xml:space="preserve"> berupa perbaikan SOP atau usulan perbaikan SOP
b. Jika </t>
    </r>
    <r>
      <rPr>
        <b/>
        <sz val="12"/>
        <rFont val="Arial"/>
        <family val="2"/>
      </rPr>
      <t>sebagian besar</t>
    </r>
    <r>
      <rPr>
        <sz val="12"/>
        <rFont val="Arial"/>
        <family val="2"/>
      </rPr>
      <t xml:space="preserve"> SOP utama </t>
    </r>
    <r>
      <rPr>
        <b/>
        <sz val="12"/>
        <rFont val="Arial"/>
        <family val="2"/>
      </rPr>
      <t>telah</t>
    </r>
    <r>
      <rPr>
        <sz val="12"/>
        <rFont val="Arial"/>
        <family val="2"/>
      </rPr>
      <t xml:space="preserve"> </t>
    </r>
    <r>
      <rPr>
        <b/>
        <sz val="12"/>
        <rFont val="Arial"/>
        <family val="2"/>
      </rPr>
      <t>dievaluasi</t>
    </r>
    <r>
      <rPr>
        <sz val="12"/>
        <rFont val="Arial"/>
        <family val="2"/>
      </rPr>
      <t xml:space="preserve"> dan </t>
    </r>
    <r>
      <rPr>
        <b/>
        <sz val="12"/>
        <rFont val="Arial"/>
        <family val="2"/>
      </rPr>
      <t>telah</t>
    </r>
    <r>
      <rPr>
        <sz val="12"/>
        <rFont val="Arial"/>
        <family val="2"/>
      </rPr>
      <t xml:space="preserve"> </t>
    </r>
    <r>
      <rPr>
        <b/>
        <sz val="12"/>
        <rFont val="Arial"/>
        <family val="2"/>
      </rPr>
      <t>ditindaklanjuti</t>
    </r>
    <r>
      <rPr>
        <sz val="12"/>
        <rFont val="Arial"/>
        <family val="2"/>
      </rPr>
      <t xml:space="preserve"> berupa perbaikan SOP atau usulan perbaikan SOP
c. Jika </t>
    </r>
    <r>
      <rPr>
        <b/>
        <sz val="12"/>
        <rFont val="Arial"/>
        <family val="2"/>
      </rPr>
      <t>sebagian besar</t>
    </r>
    <r>
      <rPr>
        <sz val="12"/>
        <rFont val="Arial"/>
        <family val="2"/>
      </rPr>
      <t xml:space="preserve"> SOP utama </t>
    </r>
    <r>
      <rPr>
        <b/>
        <sz val="12"/>
        <rFont val="Arial"/>
        <family val="2"/>
      </rPr>
      <t>telah dievaluasi</t>
    </r>
    <r>
      <rPr>
        <sz val="12"/>
        <rFont val="Arial"/>
        <family val="2"/>
      </rPr>
      <t xml:space="preserve"> tetapi </t>
    </r>
    <r>
      <rPr>
        <b/>
        <sz val="12"/>
        <rFont val="Arial"/>
        <family val="2"/>
      </rPr>
      <t>belum ditindaklanjuti</t>
    </r>
    <r>
      <rPr>
        <sz val="12"/>
        <rFont val="Arial"/>
        <family val="2"/>
      </rPr>
      <t xml:space="preserve">
d. Jika </t>
    </r>
    <r>
      <rPr>
        <b/>
        <sz val="12"/>
        <rFont val="Arial"/>
        <family val="2"/>
      </rPr>
      <t>sebagian kecil</t>
    </r>
    <r>
      <rPr>
        <sz val="12"/>
        <rFont val="Arial"/>
        <family val="2"/>
      </rPr>
      <t xml:space="preserve"> SOP utama </t>
    </r>
    <r>
      <rPr>
        <b/>
        <sz val="12"/>
        <rFont val="Arial"/>
        <family val="2"/>
      </rPr>
      <t>telah dievaluasi</t>
    </r>
    <r>
      <rPr>
        <sz val="12"/>
        <rFont val="Arial"/>
        <family val="2"/>
      </rPr>
      <t xml:space="preserve">
e. Jika SOP </t>
    </r>
    <r>
      <rPr>
        <b/>
        <sz val="12"/>
        <rFont val="Arial"/>
        <family val="2"/>
      </rPr>
      <t>belum pernah dievaluasi</t>
    </r>
  </si>
  <si>
    <r>
      <t>a. Jika Satker memiliki sistem pengukuran kinerja yang menggunakan</t>
    </r>
    <r>
      <rPr>
        <b/>
        <sz val="12"/>
        <rFont val="Arial"/>
        <family val="2"/>
      </rPr>
      <t xml:space="preserve"> teknologi informasi dari komando atas dan juga melakukan inovasi</t>
    </r>
    <r>
      <rPr>
        <sz val="12"/>
        <rFont val="Arial"/>
        <family val="2"/>
      </rPr>
      <t xml:space="preserve">
b. Jika Satker memiliki sistem pengukuran kinerja yang menggunakan </t>
    </r>
    <r>
      <rPr>
        <b/>
        <sz val="12"/>
        <rFont val="Arial"/>
        <family val="2"/>
      </rPr>
      <t>teknologi informasi dari komando atas</t>
    </r>
    <r>
      <rPr>
        <sz val="12"/>
        <rFont val="Arial"/>
        <family val="2"/>
      </rPr>
      <t xml:space="preserve">
c. Jika </t>
    </r>
    <r>
      <rPr>
        <b/>
        <sz val="12"/>
        <rFont val="Arial"/>
        <family val="2"/>
      </rPr>
      <t>belum memiliki sistem</t>
    </r>
    <r>
      <rPr>
        <sz val="12"/>
        <rFont val="Arial"/>
        <family val="2"/>
      </rPr>
      <t xml:space="preserve"> pengukuran kinerja yang menggunakan teknologi informasi</t>
    </r>
  </si>
  <si>
    <r>
      <t xml:space="preserve">a. Jika Satker memiliki operasionalisasi kegiatan sehari-hari menggunakan </t>
    </r>
    <r>
      <rPr>
        <b/>
        <sz val="12"/>
        <rFont val="Arial"/>
        <family val="2"/>
      </rPr>
      <t>teknologi informasi dari komando atas dan juga melakukan inovasi</t>
    </r>
    <r>
      <rPr>
        <sz val="12"/>
        <rFont val="Arial"/>
        <family val="2"/>
      </rPr>
      <t xml:space="preserve">
b. Jika Satker memiliki operasionalisasi kegiatan sehari-hari menggunakan</t>
    </r>
    <r>
      <rPr>
        <b/>
        <sz val="12"/>
        <rFont val="Arial"/>
        <family val="2"/>
      </rPr>
      <t xml:space="preserve"> teknologi informasi dari komando atas</t>
    </r>
    <r>
      <rPr>
        <sz val="12"/>
        <rFont val="Arial"/>
        <family val="2"/>
      </rPr>
      <t xml:space="preserve">
c. Jika </t>
    </r>
    <r>
      <rPr>
        <b/>
        <sz val="12"/>
        <rFont val="Arial"/>
        <family val="2"/>
      </rPr>
      <t>belum menggunakan teknologi</t>
    </r>
    <r>
      <rPr>
        <sz val="12"/>
        <rFont val="Arial"/>
        <family val="2"/>
      </rPr>
      <t xml:space="preserve"> informasi dalam operasionalisasi kegiatan sehari-hari</t>
    </r>
  </si>
  <si>
    <r>
      <t xml:space="preserve">a. Jika Satker memberikan pelayanan kepada publik dengan menggunakan </t>
    </r>
    <r>
      <rPr>
        <b/>
        <sz val="12"/>
        <rFont val="Arial"/>
        <family val="2"/>
      </rPr>
      <t>teknologi informasi dari komando atas dan terdapat inovasi</t>
    </r>
    <r>
      <rPr>
        <sz val="12"/>
        <rFont val="Arial"/>
        <family val="2"/>
      </rPr>
      <t xml:space="preserve">
b. Jika unit memberikan pelayanan kepada publik dengan menggunakan </t>
    </r>
    <r>
      <rPr>
        <b/>
        <sz val="12"/>
        <rFont val="Arial"/>
        <family val="2"/>
      </rPr>
      <t>teknologi informasi dari komando atas</t>
    </r>
    <r>
      <rPr>
        <sz val="12"/>
        <rFont val="Arial"/>
        <family val="2"/>
      </rPr>
      <t xml:space="preserve">
c. Jika </t>
    </r>
    <r>
      <rPr>
        <b/>
        <sz val="12"/>
        <rFont val="Arial"/>
        <family val="2"/>
      </rPr>
      <t>belum menggunakan teknologi</t>
    </r>
    <r>
      <rPr>
        <sz val="12"/>
        <rFont val="Arial"/>
        <family val="2"/>
      </rPr>
      <t xml:space="preserve"> informasi dalam memberikan pelayanan kepada publik </t>
    </r>
  </si>
  <si>
    <r>
      <t xml:space="preserve">a. Jika laporan monitoring dan evaluasi terhadap pemanfaatan teknologi informasi dalam pengukuran kinerja Satker, operasionalisasi kegiatan sehari-hari, dan pemberian layanan kepada publik sudah dilakukan secara berkala </t>
    </r>
    <r>
      <rPr>
        <b/>
        <sz val="12"/>
        <rFont val="Arial"/>
        <family val="2"/>
      </rPr>
      <t>(triwulan/bulanan)</t>
    </r>
    <r>
      <rPr>
        <sz val="12"/>
        <rFont val="Arial"/>
        <family val="2"/>
      </rPr>
      <t xml:space="preserve">
b. Jika laporan monitoring dan evaluasi terhadap pemanfaatan teknologi informasi dalam pengukuran kinerja Satker, operasionalisasi kegiatan sehari-hari, dan pemberian layanan kepada publik sudah dilakukan tetapi tidak secara berkala </t>
    </r>
    <r>
      <rPr>
        <b/>
        <sz val="12"/>
        <rFont val="Arial"/>
        <family val="2"/>
      </rPr>
      <t>(tahunan/semester)</t>
    </r>
    <r>
      <rPr>
        <sz val="12"/>
        <rFont val="Arial"/>
        <family val="2"/>
      </rPr>
      <t xml:space="preserve">
c. Jika </t>
    </r>
    <r>
      <rPr>
        <b/>
        <sz val="12"/>
        <rFont val="Arial"/>
        <family val="2"/>
      </rPr>
      <t>tidak terdapat monitoring dan evaluasi</t>
    </r>
    <r>
      <rPr>
        <sz val="12"/>
        <rFont val="Arial"/>
        <family val="2"/>
      </rPr>
      <t xml:space="preserve"> terhadap pemanfaatan teknologi informasi pengukuran kinerja Satker, operasionalisasi kegiatan sehari-hari, dan pemberian layanan kepada publik</t>
    </r>
  </si>
  <si>
    <r>
      <t xml:space="preserve">a. Jika sudah terdapat Pejabat Pengelola Informasi Publik (PPID) yang menyebarkan seluruh informasi yang dapat diakses secara mutakhir dan lengkap serta </t>
    </r>
    <r>
      <rPr>
        <b/>
        <sz val="12"/>
        <rFont val="Arial"/>
        <family val="2"/>
      </rPr>
      <t>memiliki kolom PPID</t>
    </r>
    <r>
      <rPr>
        <sz val="12"/>
        <rFont val="Arial"/>
        <family val="2"/>
      </rPr>
      <t xml:space="preserve"> di website satuan
b. Jika sudah terdapat PPID yang menyebarkan seluruh</t>
    </r>
    <r>
      <rPr>
        <b/>
        <sz val="12"/>
        <rFont val="Arial"/>
        <family val="2"/>
      </rPr>
      <t xml:space="preserve"> </t>
    </r>
    <r>
      <rPr>
        <sz val="12"/>
        <rFont val="Arial"/>
        <family val="2"/>
      </rPr>
      <t xml:space="preserve">informasi yang dapat diakses secara mutakhir dan lengkap </t>
    </r>
    <r>
      <rPr>
        <b/>
        <sz val="12"/>
        <rFont val="Arial"/>
        <family val="2"/>
      </rPr>
      <t>namun hanya di social media</t>
    </r>
    <r>
      <rPr>
        <sz val="12"/>
        <rFont val="Arial"/>
        <family val="2"/>
      </rPr>
      <t xml:space="preserve">
c. Jika </t>
    </r>
    <r>
      <rPr>
        <b/>
        <sz val="12"/>
        <rFont val="Arial"/>
        <family val="2"/>
      </rPr>
      <t>belum ada PPID</t>
    </r>
    <r>
      <rPr>
        <sz val="12"/>
        <rFont val="Arial"/>
        <family val="2"/>
      </rPr>
      <t xml:space="preserve"> dan belum melakukan penyebaran informasi publik</t>
    </r>
  </si>
  <si>
    <r>
      <t xml:space="preserve">a. Jika telah dilakukan monitoring dan evaluasi dan </t>
    </r>
    <r>
      <rPr>
        <b/>
        <sz val="12"/>
        <rFont val="Arial"/>
        <family val="2"/>
      </rPr>
      <t>telah ditindaklanjuti</t>
    </r>
    <r>
      <rPr>
        <sz val="12"/>
        <rFont val="Arial"/>
        <family val="2"/>
      </rPr>
      <t xml:space="preserve">
b. Jika telah dilakukan monitoring dan evaluasi </t>
    </r>
    <r>
      <rPr>
        <b/>
        <sz val="12"/>
        <rFont val="Arial"/>
        <family val="2"/>
      </rPr>
      <t>tetapi belum ditindaklanjuti</t>
    </r>
    <r>
      <rPr>
        <sz val="12"/>
        <rFont val="Arial"/>
        <family val="2"/>
      </rPr>
      <t xml:space="preserve">
c. Jika</t>
    </r>
    <r>
      <rPr>
        <b/>
        <sz val="12"/>
        <rFont val="Arial"/>
        <family val="2"/>
      </rPr>
      <t xml:space="preserve"> belum dilakukan </t>
    </r>
    <r>
      <rPr>
        <sz val="12"/>
        <rFont val="Arial"/>
        <family val="2"/>
      </rPr>
      <t>monitoring dan evaluasi</t>
    </r>
  </si>
  <si>
    <r>
      <t xml:space="preserve">a. Jika seluruh ukuran kinerja individu telah memiliki kesesuaian dengan indikator kinerja individu level diatasnya serta menggambarkan </t>
    </r>
    <r>
      <rPr>
        <i/>
        <sz val="12"/>
        <rFont val="Arial"/>
        <family val="2"/>
      </rPr>
      <t>logic model</t>
    </r>
    <r>
      <rPr>
        <sz val="12"/>
        <rFont val="Arial"/>
        <family val="2"/>
      </rPr>
      <t xml:space="preserve">
b. Jika sebagian besar ukuran kinerja individu telah memiliki kesesuaian dengan indikator kinerja individu level diatasnya
c. Jika sebagian kecil ukuran kinerja individu telah memiliki kesesuaian dengan indikator kinerja individu level diatasnya
d. Jika ukuran kinerja individu belum memiliki kesesuaian dengan indikator kinerja individu level diatasnya</t>
    </r>
  </si>
  <si>
    <r>
      <t xml:space="preserve">Ya, jika hasil hasil penilaian kinerja individu telah dijadikan dasar untuk pemberian </t>
    </r>
    <r>
      <rPr>
        <i/>
        <sz val="12"/>
        <rFont val="Arial"/>
        <family val="2"/>
      </rPr>
      <t>reward</t>
    </r>
    <r>
      <rPr>
        <sz val="12"/>
        <rFont val="Arial"/>
        <family val="2"/>
      </rPr>
      <t xml:space="preserve"> (Seperti: pengembangan karir individu, atau penghargaan)</t>
    </r>
  </si>
  <si>
    <t>a. Jika unit kerja membangun seluruh lingkungan pengendalian sesuai dengan yang ditetapkan organisasi dan juga membuat inovasi terkait lingkungan pengendalian yang sesuai dengan karakteristik unit kerja
b. Jika unit kerja membangun seluruh lingkungan pengendalian sesuai dengan yang ditetapkan organisasi
c. Jika unit kerja membangun sebagian besar lingkungan pengendalian sesuai dengan yang ditetapkan organisasi
d. Jika unit kerja membangun sebagian kecil lingkungan pengendalian sesuai dengan yang ditetapkan organisasi
e. Jika unit kerja belum membangun lingkungan pengendalian</t>
  </si>
  <si>
    <r>
      <t xml:space="preserve">Whistle-Blowing System </t>
    </r>
    <r>
      <rPr>
        <b/>
        <sz val="12"/>
        <rFont val="Arial"/>
        <family val="2"/>
      </rPr>
      <t>Balak Kotama</t>
    </r>
  </si>
  <si>
    <r>
      <rPr>
        <i/>
        <sz val="12"/>
        <rFont val="Arial"/>
        <family val="2"/>
      </rPr>
      <t xml:space="preserve">Whistle Blowing System </t>
    </r>
    <r>
      <rPr>
        <sz val="12"/>
        <rFont val="Arial"/>
        <family val="2"/>
      </rPr>
      <t>telah diterapkan</t>
    </r>
  </si>
  <si>
    <r>
      <t xml:space="preserve">a. Jika unit kerja menerapkan seluruh kebijakan </t>
    </r>
    <r>
      <rPr>
        <i/>
        <sz val="12"/>
        <rFont val="Arial"/>
        <family val="2"/>
      </rPr>
      <t>Whistle Blowing System</t>
    </r>
    <r>
      <rPr>
        <sz val="12"/>
        <rFont val="Arial"/>
        <family val="2"/>
      </rPr>
      <t xml:space="preserve"> sesuai dengan yang ditetapkan organisasi dan juga membuat inovasi terkait pelaksanaan </t>
    </r>
    <r>
      <rPr>
        <i/>
        <sz val="12"/>
        <rFont val="Arial"/>
        <family val="2"/>
      </rPr>
      <t>Whistle Blowing System</t>
    </r>
    <r>
      <rPr>
        <sz val="12"/>
        <rFont val="Arial"/>
        <family val="2"/>
      </rPr>
      <t xml:space="preserve"> yang sesuai dengan karakteristik unit kerja
b. Jika unit kerja menerapkan kebijakan </t>
    </r>
    <r>
      <rPr>
        <i/>
        <sz val="12"/>
        <rFont val="Arial"/>
        <family val="2"/>
      </rPr>
      <t>Whistle Blowing System</t>
    </r>
    <r>
      <rPr>
        <sz val="12"/>
        <rFont val="Arial"/>
        <family val="2"/>
      </rPr>
      <t xml:space="preserve"> sesuai dengan yang ditetapkan organisasi
c. Jika unit kerja belum menerapkan kebijakan </t>
    </r>
    <r>
      <rPr>
        <i/>
        <sz val="12"/>
        <rFont val="Arial"/>
        <family val="2"/>
      </rPr>
      <t>Whistle Blowing System</t>
    </r>
  </si>
  <si>
    <r>
      <t xml:space="preserve">a. Jika penerapan </t>
    </r>
    <r>
      <rPr>
        <i/>
        <sz val="12"/>
        <rFont val="Arial"/>
        <family val="2"/>
      </rPr>
      <t>Whistle Blowing System</t>
    </r>
    <r>
      <rPr>
        <sz val="12"/>
        <rFont val="Arial"/>
        <family val="2"/>
      </rPr>
      <t xml:space="preserve"> dimonitoring dan evaluasi secara berkala
b. Jika penerapan </t>
    </r>
    <r>
      <rPr>
        <i/>
        <sz val="12"/>
        <rFont val="Arial"/>
        <family val="2"/>
      </rPr>
      <t>Whistle Blowing System</t>
    </r>
    <r>
      <rPr>
        <sz val="12"/>
        <rFont val="Arial"/>
        <family val="2"/>
      </rPr>
      <t xml:space="preserve"> dimonitoring dan evaluasi tidak secara berkala
c. Jika penerapan </t>
    </r>
    <r>
      <rPr>
        <i/>
        <sz val="12"/>
        <rFont val="Arial"/>
        <family val="2"/>
      </rPr>
      <t>Whistle Blowing System</t>
    </r>
    <r>
      <rPr>
        <sz val="12"/>
        <rFont val="Arial"/>
        <family val="2"/>
      </rPr>
      <t xml:space="preserve"> belum di monitoring dan evaluasi</t>
    </r>
  </si>
  <si>
    <r>
      <t xml:space="preserve">a. Jika seluruh hasil evaluasi atas penerapan </t>
    </r>
    <r>
      <rPr>
        <i/>
        <sz val="12"/>
        <rFont val="Arial"/>
        <family val="2"/>
      </rPr>
      <t>Whistle Blowing System</t>
    </r>
    <r>
      <rPr>
        <sz val="12"/>
        <rFont val="Arial"/>
        <family val="2"/>
      </rPr>
      <t xml:space="preserve"> telah ditindaklanjuti oleh unit kerja
b. Jika sebagian hasil evaluasi atas penerapan </t>
    </r>
    <r>
      <rPr>
        <i/>
        <sz val="12"/>
        <rFont val="Arial"/>
        <family val="2"/>
      </rPr>
      <t>Whistle Blowing System</t>
    </r>
    <r>
      <rPr>
        <sz val="12"/>
        <rFont val="Arial"/>
        <family val="2"/>
      </rPr>
      <t xml:space="preserve"> telah ditindaklanjuti oleh unit kerja
c. Jika hasil evaluasi atas penerapan </t>
    </r>
    <r>
      <rPr>
        <i/>
        <sz val="12"/>
        <rFont val="Arial"/>
        <family val="2"/>
      </rPr>
      <t>Whistle Blowing System</t>
    </r>
    <r>
      <rPr>
        <sz val="12"/>
        <rFont val="Arial"/>
        <family val="2"/>
      </rPr>
      <t xml:space="preserve"> belum ditindaklanjuti</t>
    </r>
  </si>
  <si>
    <t>a. Terdapat penjabaran (inovasi)  penetapan Standar Pelayanan lebih dari 5 layanan sesuai fungsi utama dan 11 layanan sesuai fungsi organik Satker  sesuai komponen standar pelayanan publim yang berlaku
b. Terdapat penetapan Standar Pelayanan lebih dari 5 layanan sesuai fungsi utama dan 11 layanan sesuai fungsi organik Satker  sesuai komponen standar pelayanan publim yang berlaku
c. Terdapat penetapan Standar Pelayanan terhadap 5 layanan sesuai fungsi utama dan 11 layanan sesuai fungsi organik Satker sesuai komponen standar pelayanan publim yang berlaku
d. Terdapat penetapan Standar Pelayanan terhadap sebagian jenis pelayanan, namun tidak sesuai asas serta komponen standar pelayanan publik yang berlaku
e. Standar Pelayanan belum ditetapkan</t>
  </si>
  <si>
    <t>a. Kebijakan setiap jenis layanan dan seluruh Standar pelayanan telah dimaklumatkan dan dijabarkan pada seluruh jenis pelayanan serta dipublikasikan seluruhnya di media online maupun offline
b. Kebijakan setiap jenis layanan dan seluruh Standar pelayanan telah dimaklumatkan dan dijabarkan pada sebagian jenis pelayanan serta dipublikasikan seluruhnya di online maupun offline
c. Kebijakan setiap jenis layanan dan seluruh Standar pelayanan telah dimaklumatkan dan dijabarkan pada sebagian jenis pelayanan serta belum dipublikasikan seluruhnya
d. Standar pelayanan belum dimaklumatkan pada seluruh jenis pelayanan dan belum dipublikasikan</t>
  </si>
  <si>
    <t>a. Dilakukan reviu dan perbaikan atas standar pelayanan dan dilakukan dengan melibatkan stakeholders (antara lain : tokoh masyarakat, akademisi, Pemda, Satuan lain, dll), serta memanfaatkan masukan hasil Survei Kepuasan Publik dan pengaduan publik
b. Dilakukan reviu dan perbaikan atas standar pelayanan dan dilakukan dengan memanfaatkan masukan hasil Survei Kepuasan Publik dan pengaduan publik, namun tanpa melibatkan stakeholders
c. Dilakukan reviu dan perbaikan atas standar pelayanan, namun  dilakukan tanpa memanfaatkan masukan hasil  Survei Kepuasan Publik dan pengaduan publik, serta tanpa melibatkan stakeholders
d. Belum dilakukan reviu dan perbaikan atas standar pelayanan</t>
  </si>
  <si>
    <t>a. Telah dilakukan pelatihan/sosialisasi pelayanan prima secara berkelanjutan dan terjadwal, sehingga seluruh petugas/pelaksana layanan satuan (fungsi utama dan fungsi organik) memiliki kompetensi sesuai kebutuhan jenis layanan serta telah dan terdapat monev yang melihat kemampuan/kecakapan petugas/pelaksana layanan
b. Telah dilakukan pelatihan/sosialisasi pelayanan prima, dan  seluruh petugas/pelaksana layanan satuan (fungsi utama dan fungsi organik) memiliki kompetensi sesuai kebutuhan jenis layanan
c. Telah dilakukan pelatihan/sosialisasi pelayanan prima, akan tetapi baru sebagian besar (&gt;75%)  petugas/pelaksana layanan satuan (fungsi utama dan fungsi organik)  memiliki kompetensi sesuai kebutuhan jenis layanan 
d. Telah dilakukan pelatihan/sosialisasi pelayanan prima namun secara terbatas, sehingga hanya petugas/pelaksana layanan utama (fungsi utama) yang memiliki kompetensi sesuai kebutuhan jenis layanan 
e. Belum dilakukan pelatihan/sosialisasi pelayanan prima, dan seluruh petugas/pelaksana layanan belum memiliki kompetensi sesuai kebutuhan jenis layanan</t>
  </si>
  <si>
    <t>a. Seluruh Informasi tentang pelayanan satuan (fungsi utama dan fungsi organik) dapat diakses secara online (website/media sosial) dan terhubung dengan sistem informasi pelayanan publik nasional
b. Seluruh Informasi tentang pelayanan satuan (fungsi utama dan fungsi organik) dapat diakses secara online (website/media sosial), namun belum terhubung dengan sistem informasi pelayanan publik nasional
c. Seluruh Informasi tentang pelayanan satuan (fungsi utama dan fungsi organik) belum online, hanya dapat diakses di tempat layanan (intranet dan non elektronik)
d. Informasi tentang pelayanan sulit diakses</t>
  </si>
  <si>
    <t>a. Telah terdapat sistem pemberian kompensasi bila layanan tidak sesuai standar bagi penerima layanan di seluruh jenis layanan satuan (fungsi utama dan fungsi organik)
b. Telah terdapat sistem pemberian kompensasi bila layanan tidak sesuai standar bagi penerima layanan di sebagian besar  (&gt;75%) pelayanan satuan (fungsi utama dan fungsi organik) 
c. Telah terdapat sistem pemberian kompensasi bila layanan tidak sesuai standar bagi penerima layanan di jenis layanan satuan (fungsi utama)
d. Belum terdapat sistem pemberian kompensasi bila layanan tidak sesuai standar</t>
  </si>
  <si>
    <t>a. Jika seluruh pelayanan satuan (fungsi utama dan fungsi organik) sudah dilakukan secara terpadu/terintegrasi
b. Jika sebagian besar (&gt;75%) pelayanan satuan (fungsi utama dan fungsi organik) sudah dilakukan secara terpadu/terintegrasi
c. Jika pelayanan satuan (fungsi utama) sudah dilakukan secara terpadu/terintegrasi
d. Jika tidak ada pelayanan yang dilakukan secara terpadu/terintegrasi</t>
  </si>
  <si>
    <t>a. Jika unit kerja telah memiliki inovasi pelayanan yang  berbeda dengan unit kerja lain dan mendekatkan pelayanan dengan publik Satker serta telah direplikasi
b. Jika unit kerja telah memiliki inovasi pelayanan yang  berbeda dengan unit kerja lain dan mendekatkan pelayanan dengan publik Satker
c. Jika unit kerja memiliki inovasi yang merupakan replikasi dan pengembangan dari inovasi yang sudah ada 
d. Jika unit kerja telah memiliki inovasi akan tetapi merupakan pelaksanaan inovasi dari instansi pemerintah 
e. Jika  unit kerja belum memiliki inovasi pelayanan</t>
  </si>
  <si>
    <t>a. Evaluasi atas penanganan keluhan/masukan dan konsultasi dilakukan secara berkala (minimal 4 kali dalam 1 tahun)
b. Evaluasi  atas penanganan keluhan/masukan dan konsultasi dilakukan tidak berkala
c. Belum dilakukan evaluasi penanganan keluhan/masukan dan konsultasi</t>
  </si>
  <si>
    <t>a. Terdapat pelayanan yang menggunakan teknologi informasi pada seluruh proses pemberian layanan satuan (fungsi utama dan fungsi organik)
b. Terdapat pelayanan yang menggunakan teknologi informasi pada sebagian besar (&gt;75%) proses pemberian layanan satuan (fungsi utama dan fungsi organik)
c. Terdapat pelayanan yang menggunakan teknologi informasi pada seluruh proses pemberian layanan utama Satuan (fungsi utama)
d. Terdapat pelayanan yang belum menggunakan teknologi informasi pada proses pemberian pelayanan</t>
  </si>
  <si>
    <t xml:space="preserve">a. Perbaikan dilakukan secara terus-menerus (berkala minimal 4 kali/tahun)
b. Perbaikan dilakukan tidak secara terus menerus
c. Belum dilakukan perbaikan </t>
  </si>
  <si>
    <r>
      <t xml:space="preserve">a. Peta proses bisnis telah disusun dan mempengaruhi penyederhanaan </t>
    </r>
    <r>
      <rPr>
        <b/>
        <sz val="12"/>
        <rFont val="Arial"/>
        <family val="2"/>
      </rPr>
      <t>seluruh jabatan</t>
    </r>
    <r>
      <rPr>
        <sz val="12"/>
        <rFont val="Arial"/>
        <family val="2"/>
      </rPr>
      <t xml:space="preserve">
b. Peta proses bisnis telah disusun dan mempengaruhi penyederhanaan sebagian besar </t>
    </r>
    <r>
      <rPr>
        <b/>
        <sz val="12"/>
        <rFont val="Arial"/>
        <family val="2"/>
      </rPr>
      <t>(lebih dari 50%)</t>
    </r>
    <r>
      <rPr>
        <sz val="12"/>
        <rFont val="Arial"/>
        <family val="2"/>
      </rPr>
      <t xml:space="preserve"> jabatan
c. Peta proses bisnis telah disusun dan mempengaruhi penyederhanaan sebagian kecil </t>
    </r>
    <r>
      <rPr>
        <b/>
        <sz val="12"/>
        <rFont val="Arial"/>
        <family val="2"/>
      </rPr>
      <t>(kurang dari 50%)</t>
    </r>
    <r>
      <rPr>
        <sz val="12"/>
        <rFont val="Arial"/>
        <family val="2"/>
      </rPr>
      <t xml:space="preserve">  jabatan
d. Peta proses bisnis telah disusun dan </t>
    </r>
    <r>
      <rPr>
        <b/>
        <sz val="12"/>
        <rFont val="Arial"/>
        <family val="2"/>
      </rPr>
      <t>belum</t>
    </r>
    <r>
      <rPr>
        <sz val="12"/>
        <rFont val="Arial"/>
        <family val="2"/>
      </rPr>
      <t xml:space="preserve"> mempengaruhi penyederhanaan jabatan</t>
    </r>
  </si>
  <si>
    <r>
      <t xml:space="preserve">a. Implementasi SPBE baik dari Komando atas maupun mandiri </t>
    </r>
    <r>
      <rPr>
        <b/>
        <sz val="12"/>
        <rFont val="Arial"/>
        <family val="2"/>
      </rPr>
      <t>telah terintegrasi</t>
    </r>
    <r>
      <rPr>
        <sz val="12"/>
        <rFont val="Arial"/>
        <family val="2"/>
      </rPr>
      <t xml:space="preserve"> dan mampu mendorong pelaksanaan pelayanan publik yang lebih cepat dan efisien 
b. Implementasi SPBE baik dari Komando atas maupun mandiri telah mampu mendorong pelaksanaan pelayanan publik yang lebih cepat dan efisien, namun </t>
    </r>
    <r>
      <rPr>
        <b/>
        <sz val="12"/>
        <rFont val="Arial"/>
        <family val="2"/>
      </rPr>
      <t>belum terintegrasi</t>
    </r>
    <r>
      <rPr>
        <sz val="12"/>
        <rFont val="Arial"/>
        <family val="2"/>
      </rPr>
      <t xml:space="preserve"> (parsial)
c. Implementasi SPBE </t>
    </r>
    <r>
      <rPr>
        <b/>
        <sz val="12"/>
        <rFont val="Arial"/>
        <family val="2"/>
      </rPr>
      <t>hanya dari komando atas</t>
    </r>
    <r>
      <rPr>
        <sz val="12"/>
        <rFont val="Arial"/>
        <family val="2"/>
      </rPr>
      <t xml:space="preserve"> dan </t>
    </r>
    <r>
      <rPr>
        <b/>
        <sz val="12"/>
        <rFont val="Arial"/>
        <family val="2"/>
      </rPr>
      <t>telah mendorong</t>
    </r>
    <r>
      <rPr>
        <sz val="12"/>
        <rFont val="Arial"/>
        <family val="2"/>
      </rPr>
      <t xml:space="preserve"> pelaksanaan pelayanan publik yang lebih cepat dan efisien
d. Implementasi SPBE </t>
    </r>
    <r>
      <rPr>
        <b/>
        <sz val="12"/>
        <rFont val="Arial"/>
        <family val="2"/>
      </rPr>
      <t>hanya dari komando atas</t>
    </r>
    <r>
      <rPr>
        <sz val="12"/>
        <rFont val="Arial"/>
        <family val="2"/>
      </rPr>
      <t xml:space="preserve"> dan </t>
    </r>
    <r>
      <rPr>
        <b/>
        <sz val="12"/>
        <rFont val="Arial"/>
        <family val="2"/>
      </rPr>
      <t>belum mendorong</t>
    </r>
    <r>
      <rPr>
        <sz val="12"/>
        <rFont val="Arial"/>
        <family val="2"/>
      </rPr>
      <t xml:space="preserve"> pelaksanaan pelayanan publik yang lebih cepat dan efisien</t>
    </r>
  </si>
  <si>
    <r>
      <t xml:space="preserve">a. Implementasi SPBE baik dari Komando atas maupun mandiri </t>
    </r>
    <r>
      <rPr>
        <b/>
        <sz val="12"/>
        <rFont val="Arial"/>
        <family val="2"/>
      </rPr>
      <t>telah terintegrasi</t>
    </r>
    <r>
      <rPr>
        <sz val="12"/>
        <rFont val="Arial"/>
        <family val="2"/>
      </rPr>
      <t xml:space="preserve"> dan mampu mendorong pelaksanaan pelayanan publik internal yang lebih cepat dan efisien 
b. Implementasi SPBE baik dari Komando atas maupun mandiri telah mampu mendorong pelaksanaan pelayanan publik internal yang lebih cepat dan efisien, namun </t>
    </r>
    <r>
      <rPr>
        <b/>
        <sz val="12"/>
        <rFont val="Arial"/>
        <family val="2"/>
      </rPr>
      <t>belum terintegrasi</t>
    </r>
    <r>
      <rPr>
        <sz val="12"/>
        <rFont val="Arial"/>
        <family val="2"/>
      </rPr>
      <t xml:space="preserve"> (parsial)
c. Implementasi SPBE </t>
    </r>
    <r>
      <rPr>
        <b/>
        <sz val="12"/>
        <rFont val="Arial"/>
        <family val="2"/>
      </rPr>
      <t>hanya dari komando atas</t>
    </r>
    <r>
      <rPr>
        <sz val="12"/>
        <rFont val="Arial"/>
        <family val="2"/>
      </rPr>
      <t xml:space="preserve"> dan </t>
    </r>
    <r>
      <rPr>
        <b/>
        <sz val="12"/>
        <rFont val="Arial"/>
        <family val="2"/>
      </rPr>
      <t>telah mendorong</t>
    </r>
    <r>
      <rPr>
        <sz val="12"/>
        <rFont val="Arial"/>
        <family val="2"/>
      </rPr>
      <t xml:space="preserve"> pelaksanaan pelayanan publik yang lebih cepat dan efisien
d. Implementasi SPBE </t>
    </r>
    <r>
      <rPr>
        <b/>
        <sz val="12"/>
        <rFont val="Arial"/>
        <family val="2"/>
      </rPr>
      <t>hanya dari komando atas</t>
    </r>
    <r>
      <rPr>
        <sz val="12"/>
        <rFont val="Arial"/>
        <family val="2"/>
      </rPr>
      <t xml:space="preserve"> dan </t>
    </r>
    <r>
      <rPr>
        <b/>
        <sz val="12"/>
        <rFont val="Arial"/>
        <family val="2"/>
      </rPr>
      <t>belum mendorong</t>
    </r>
    <r>
      <rPr>
        <sz val="12"/>
        <rFont val="Arial"/>
        <family val="2"/>
      </rPr>
      <t xml:space="preserve"> pelaksanaan pelayanan publik yang lebih cepat dan efisien</t>
    </r>
  </si>
  <si>
    <r>
      <t>a. Implementasi SPBE baik dari Komando atas maupun mandiri telah optimalkan, dan</t>
    </r>
    <r>
      <rPr>
        <b/>
        <sz val="12"/>
        <rFont val="Arial"/>
        <family val="2"/>
      </rPr>
      <t xml:space="preserve"> mendukung tugas pokok satuan secara langsung</t>
    </r>
    <r>
      <rPr>
        <sz val="12"/>
        <rFont val="Arial"/>
        <family val="2"/>
      </rPr>
      <t xml:space="preserve">
b.  Implementasi SPBE baik dari Komando atas maupun mandiri telah optimalkan, namun </t>
    </r>
    <r>
      <rPr>
        <b/>
        <sz val="12"/>
        <rFont val="Arial"/>
        <family val="2"/>
      </rPr>
      <t>belum mendukung tugas pokok satuan secara langsung</t>
    </r>
    <r>
      <rPr>
        <sz val="12"/>
        <rFont val="Arial"/>
        <family val="2"/>
      </rPr>
      <t xml:space="preserve">
c. Implementasi SPBE </t>
    </r>
    <r>
      <rPr>
        <b/>
        <sz val="12"/>
        <rFont val="Arial"/>
        <family val="2"/>
      </rPr>
      <t>hanya dari komando atas</t>
    </r>
    <r>
      <rPr>
        <sz val="12"/>
        <rFont val="Arial"/>
        <family val="2"/>
      </rPr>
      <t xml:space="preserve"> dan </t>
    </r>
    <r>
      <rPr>
        <b/>
        <sz val="12"/>
        <rFont val="Arial"/>
        <family val="2"/>
      </rPr>
      <t>telah memberikan manfaat</t>
    </r>
    <r>
      <rPr>
        <sz val="12"/>
        <rFont val="Arial"/>
        <family val="2"/>
      </rPr>
      <t xml:space="preserve"> bagi satuan
d. Implementasi SPBE </t>
    </r>
    <r>
      <rPr>
        <b/>
        <sz val="12"/>
        <rFont val="Arial"/>
        <family val="2"/>
      </rPr>
      <t>hanya dari komando atas</t>
    </r>
    <r>
      <rPr>
        <sz val="12"/>
        <rFont val="Arial"/>
        <family val="2"/>
      </rPr>
      <t xml:space="preserve"> dan </t>
    </r>
    <r>
      <rPr>
        <b/>
        <sz val="12"/>
        <rFont val="Arial"/>
        <family val="2"/>
      </rPr>
      <t>belum memberikan manfaat</t>
    </r>
    <r>
      <rPr>
        <sz val="12"/>
        <rFont val="Arial"/>
        <family val="2"/>
      </rPr>
      <t xml:space="preserve"> bagi satuan
e. </t>
    </r>
    <r>
      <rPr>
        <b/>
        <sz val="12"/>
        <rFont val="Arial"/>
        <family val="2"/>
      </rPr>
      <t>Tidak ada Implementasi</t>
    </r>
    <r>
      <rPr>
        <sz val="12"/>
        <rFont val="Arial"/>
        <family val="2"/>
      </rPr>
      <t xml:space="preserve"> SPBE di satuan</t>
    </r>
  </si>
  <si>
    <r>
      <t>a. Implementasi SPBE baik dari Komando atas maupun mandiri telah optimalkan, dan</t>
    </r>
    <r>
      <rPr>
        <b/>
        <sz val="12"/>
        <rFont val="Arial"/>
        <family val="2"/>
      </rPr>
      <t xml:space="preserve"> meningkatkan pelayanan kepada publik internal satuan</t>
    </r>
    <r>
      <rPr>
        <sz val="12"/>
        <rFont val="Arial"/>
        <family val="2"/>
      </rPr>
      <t xml:space="preserve">
b.  Implementasi SPBE baik dari Komando atas maupun mandiri telah optimalkan, namun </t>
    </r>
    <r>
      <rPr>
        <b/>
        <sz val="12"/>
        <rFont val="Arial"/>
        <family val="2"/>
      </rPr>
      <t>belum meningkatkan pelayanan kepada publik internal secara langsung</t>
    </r>
    <r>
      <rPr>
        <sz val="12"/>
        <rFont val="Arial"/>
        <family val="2"/>
      </rPr>
      <t xml:space="preserve">
c. Implementasi SPBE </t>
    </r>
    <r>
      <rPr>
        <b/>
        <sz val="12"/>
        <rFont val="Arial"/>
        <family val="2"/>
      </rPr>
      <t>hanya dari komando atas</t>
    </r>
    <r>
      <rPr>
        <sz val="12"/>
        <rFont val="Arial"/>
        <family val="2"/>
      </rPr>
      <t xml:space="preserve"> dan </t>
    </r>
    <r>
      <rPr>
        <b/>
        <sz val="12"/>
        <rFont val="Arial"/>
        <family val="2"/>
      </rPr>
      <t xml:space="preserve">telah memberikan pelayanan kepada publik internal </t>
    </r>
    <r>
      <rPr>
        <sz val="12"/>
        <rFont val="Arial"/>
        <family val="2"/>
      </rPr>
      <t xml:space="preserve">satuan
d. Implementasi SPBE </t>
    </r>
    <r>
      <rPr>
        <b/>
        <sz val="12"/>
        <rFont val="Arial"/>
        <family val="2"/>
      </rPr>
      <t>hanya dari komando atas</t>
    </r>
    <r>
      <rPr>
        <sz val="12"/>
        <rFont val="Arial"/>
        <family val="2"/>
      </rPr>
      <t xml:space="preserve"> dan </t>
    </r>
    <r>
      <rPr>
        <b/>
        <sz val="12"/>
        <rFont val="Arial"/>
        <family val="2"/>
      </rPr>
      <t>belum memberikan pelayanan kepada publik internal satuan</t>
    </r>
    <r>
      <rPr>
        <sz val="12"/>
        <rFont val="Arial"/>
        <family val="2"/>
      </rPr>
      <t xml:space="preserve">
e. </t>
    </r>
    <r>
      <rPr>
        <b/>
        <sz val="12"/>
        <rFont val="Arial"/>
        <family val="2"/>
      </rPr>
      <t>Tidak ada Implementasi</t>
    </r>
    <r>
      <rPr>
        <sz val="12"/>
        <rFont val="Arial"/>
        <family val="2"/>
      </rPr>
      <t xml:space="preserve"> SPBE di satuan</t>
    </r>
  </si>
  <si>
    <r>
      <t>a. Implementasi SPBE baik dari Komando atas maupun mandiri telah optimalkan, dan</t>
    </r>
    <r>
      <rPr>
        <b/>
        <sz val="12"/>
        <rFont val="Arial"/>
        <family val="2"/>
      </rPr>
      <t xml:space="preserve"> meningkatkan pelayanan kepada publik eksternal satuan</t>
    </r>
    <r>
      <rPr>
        <sz val="12"/>
        <rFont val="Arial"/>
        <family val="2"/>
      </rPr>
      <t xml:space="preserve">
b.  Implementasi SPBE baik dari Komando atas maupun mandiri telah optimalkan, namun </t>
    </r>
    <r>
      <rPr>
        <b/>
        <sz val="12"/>
        <rFont val="Arial"/>
        <family val="2"/>
      </rPr>
      <t>belum meningkatkan pelayanan kepada publik eksternal secara langsung</t>
    </r>
    <r>
      <rPr>
        <sz val="12"/>
        <rFont val="Arial"/>
        <family val="2"/>
      </rPr>
      <t xml:space="preserve">
c. Implementasi SPBE </t>
    </r>
    <r>
      <rPr>
        <b/>
        <sz val="12"/>
        <rFont val="Arial"/>
        <family val="2"/>
      </rPr>
      <t>hanya dari komando atas</t>
    </r>
    <r>
      <rPr>
        <sz val="12"/>
        <rFont val="Arial"/>
        <family val="2"/>
      </rPr>
      <t xml:space="preserve"> dan </t>
    </r>
    <r>
      <rPr>
        <b/>
        <sz val="12"/>
        <rFont val="Arial"/>
        <family val="2"/>
      </rPr>
      <t xml:space="preserve">telah memberikan pelayanan kepada publik eksternal </t>
    </r>
    <r>
      <rPr>
        <sz val="12"/>
        <rFont val="Arial"/>
        <family val="2"/>
      </rPr>
      <t xml:space="preserve">satuan
d. Implementasi SPBE </t>
    </r>
    <r>
      <rPr>
        <b/>
        <sz val="12"/>
        <rFont val="Arial"/>
        <family val="2"/>
      </rPr>
      <t>hanya dari komando atas</t>
    </r>
    <r>
      <rPr>
        <sz val="12"/>
        <rFont val="Arial"/>
        <family val="2"/>
      </rPr>
      <t xml:space="preserve"> dan </t>
    </r>
    <r>
      <rPr>
        <b/>
        <sz val="12"/>
        <rFont val="Arial"/>
        <family val="2"/>
      </rPr>
      <t>belum memberikan pelayanan kepada publik eksternal satuan</t>
    </r>
    <r>
      <rPr>
        <sz val="12"/>
        <rFont val="Arial"/>
        <family val="2"/>
      </rPr>
      <t xml:space="preserve">
e. </t>
    </r>
    <r>
      <rPr>
        <b/>
        <sz val="12"/>
        <rFont val="Arial"/>
        <family val="2"/>
      </rPr>
      <t>Tidak ada Implementasi</t>
    </r>
    <r>
      <rPr>
        <sz val="12"/>
        <rFont val="Arial"/>
        <family val="2"/>
      </rPr>
      <t xml:space="preserve"> SPBE di satuan</t>
    </r>
  </si>
  <si>
    <r>
      <t>a. Seluruh ukuran kinerja individu telah berorientasi hasil (</t>
    </r>
    <r>
      <rPr>
        <i/>
        <sz val="12"/>
        <rFont val="Arial"/>
        <family val="2"/>
      </rPr>
      <t>outcome</t>
    </r>
    <r>
      <rPr>
        <sz val="12"/>
        <rFont val="Arial"/>
        <family val="2"/>
      </rPr>
      <t>) sesuai pada levelnya
b. Sebagian ukuran kinerja individu telah berorientasi hasil (</t>
    </r>
    <r>
      <rPr>
        <i/>
        <sz val="12"/>
        <rFont val="Arial"/>
        <family val="2"/>
      </rPr>
      <t>outcome</t>
    </r>
    <r>
      <rPr>
        <sz val="12"/>
        <rFont val="Arial"/>
        <family val="2"/>
      </rPr>
      <t>) sesuai pada levelnya
c. Tidak ada ukuran kinerja individu yang berorientasi hasil (</t>
    </r>
    <r>
      <rPr>
        <i/>
        <sz val="12"/>
        <rFont val="Arial"/>
        <family val="2"/>
      </rPr>
      <t>outcome</t>
    </r>
    <r>
      <rPr>
        <sz val="12"/>
        <rFont val="Arial"/>
        <family val="2"/>
      </rPr>
      <t>)</t>
    </r>
  </si>
  <si>
    <r>
      <t xml:space="preserve">a. Seluruh hasil </t>
    </r>
    <r>
      <rPr>
        <i/>
        <sz val="12"/>
        <rFont val="Arial"/>
        <family val="2"/>
      </rPr>
      <t>assessment</t>
    </r>
    <r>
      <rPr>
        <sz val="12"/>
        <rFont val="Arial"/>
        <family val="2"/>
      </rPr>
      <t xml:space="preserve"> dijadikan dasar mutasi internal dan pengembangan kompetensi pegawai
b. Hasil </t>
    </r>
    <r>
      <rPr>
        <i/>
        <sz val="12"/>
        <rFont val="Arial"/>
        <family val="2"/>
      </rPr>
      <t>assessment</t>
    </r>
    <r>
      <rPr>
        <sz val="12"/>
        <rFont val="Arial"/>
        <family val="2"/>
      </rPr>
      <t xml:space="preserve"> belum seluruhnya dijadikan mutasi internal dan pengembangan kompetensi pegawai
c. Hasil </t>
    </r>
    <r>
      <rPr>
        <i/>
        <sz val="12"/>
        <rFont val="Arial"/>
        <family val="2"/>
      </rPr>
      <t>assessment</t>
    </r>
    <r>
      <rPr>
        <sz val="12"/>
        <rFont val="Arial"/>
        <family val="2"/>
      </rPr>
      <t xml:space="preserve"> belum dijadikan dasar mutasi internal dan pengembangan kompetensi pegawai</t>
    </r>
  </si>
  <si>
    <r>
      <t xml:space="preserve">Pemberian </t>
    </r>
    <r>
      <rPr>
        <b/>
        <i/>
        <sz val="12"/>
        <rFont val="Arial"/>
        <family val="2"/>
      </rPr>
      <t>Reward and Punishment</t>
    </r>
  </si>
  <si>
    <r>
      <t xml:space="preserve">a. Seluruh capaian kinerja (Perjanjian Kinerja) merupakan dasar dalam pemberian </t>
    </r>
    <r>
      <rPr>
        <i/>
        <sz val="12"/>
        <rFont val="Arial"/>
        <family val="2"/>
      </rPr>
      <t>reward and punishment</t>
    </r>
    <r>
      <rPr>
        <sz val="12"/>
        <rFont val="Arial"/>
        <family val="2"/>
      </rPr>
      <t xml:space="preserve">
b. Sebagian besar Capaian Kinerja (lebih dari 50% Perjanjian kinerja) merupakan dasar dalam pemberian </t>
    </r>
    <r>
      <rPr>
        <i/>
        <sz val="12"/>
        <rFont val="Arial"/>
        <family val="2"/>
      </rPr>
      <t>reward and punishment</t>
    </r>
    <r>
      <rPr>
        <sz val="12"/>
        <rFont val="Arial"/>
        <family val="2"/>
      </rPr>
      <t xml:space="preserve">
c. Sebagian kecil Capaian Kinerja (kurang dari 50% Perjanjian kinerja) merupakan dasar dalam pemberian </t>
    </r>
    <r>
      <rPr>
        <i/>
        <sz val="12"/>
        <rFont val="Arial"/>
        <family val="2"/>
      </rPr>
      <t>reward and punishment</t>
    </r>
    <r>
      <rPr>
        <sz val="12"/>
        <rFont val="Arial"/>
        <family val="2"/>
      </rPr>
      <t xml:space="preserve">
d. Capaian Kinerja (Perjanjian kinerja) belum menjadi dasar dalam pemberian </t>
    </r>
    <r>
      <rPr>
        <i/>
        <sz val="12"/>
        <rFont val="Arial"/>
        <family val="2"/>
      </rPr>
      <t>reward and punishment</t>
    </r>
  </si>
  <si>
    <r>
      <t>Inovasi yang sudah dibuat Satker memberikan dampak terhadap perbaikan pelayanan kepada publiknya Satker pada:
1. Kesesuaian Persyaratan
2. Kemudahan Sistem, Mekanisme, dan Prosedur
3. Kecepatan Waktu Penyelesaian
4. Kejelasan Biaya/Tarif, Gratis
5. Kualitas Produk Spesifikasi Jenis Pelayanan
6. Kompetensi Pelaksana/</t>
    </r>
    <r>
      <rPr>
        <i/>
        <sz val="12"/>
        <rFont val="Arial"/>
        <family val="2"/>
      </rPr>
      <t>Web</t>
    </r>
    <r>
      <rPr>
        <sz val="12"/>
        <rFont val="Arial"/>
        <family val="2"/>
      </rPr>
      <t xml:space="preserve">
7. Perilaku Pelaksana/</t>
    </r>
    <r>
      <rPr>
        <i/>
        <sz val="12"/>
        <rFont val="Arial"/>
        <family val="2"/>
      </rPr>
      <t>Web</t>
    </r>
    <r>
      <rPr>
        <sz val="12"/>
        <rFont val="Arial"/>
        <family val="2"/>
      </rPr>
      <t xml:space="preserve">
8. Kualitas Sarana dan prasarana
9. Penanganan Pengaduan, Saran dan Masukan</t>
    </r>
  </si>
  <si>
    <t>PERUBAHAN BUDAYA KERJA</t>
  </si>
  <si>
    <t>MEKANISME KERJA SATUAN</t>
  </si>
  <si>
    <t>Penyusunan Kelompok Kerja (Pokja)</t>
  </si>
  <si>
    <t>Satker telah membentuk pokja untuk melaksanakan pembangunan Zona Integritas/Wilayah Tertib Reformasi Birokrasi</t>
  </si>
  <si>
    <t>Terdapat mekanisme atau syarat yang harus ditempuh/dipenuhi bagi personel yang akan dicalonkan menjadi tim pokja pembangunan ZI/WTRB</t>
  </si>
  <si>
    <t>Rencana Pembangunan Zona Integritas/WTRB</t>
  </si>
  <si>
    <t>Dalam dokumen rencana pembangunan ZI/WTRB terdapat target-target prioritas yang relevan dengan pelaksanaan tugas pokok Satker</t>
  </si>
  <si>
    <t>Terdapat media/aktivitas dalam mensosialisasikan dan mempublikasikan kegiatan fungsi utama dan fungsi organik yang dilaksanakan oleh Satker yang disampaikan kepada publik internal dan eksternal Satker serta kegiatan terkait pembangunan Zona Integritas/WTRB</t>
  </si>
  <si>
    <t>Pemantauan dan Evaluasi kegiatan Satker</t>
  </si>
  <si>
    <t>Seluruh kegiatan utama Satker yang sudah dituangkan di dalam rencana pembangunan ZI/WTRB telah diimplementasikan dalam kegiatan nyata di lapangan</t>
  </si>
  <si>
    <t>Terdapat monitoring dan evaluasi terhadap kegiatan utama Satker yang dapat mendukung pembangunan ZI/WTRB</t>
  </si>
  <si>
    <t>Satuan Balak menyusun SOP AP berdasarkan Peta Proses Bisnis yang telah dibuat sebelumnya</t>
  </si>
  <si>
    <t>Prosedur operasional tetap (SOP) yang telah disusun telah diterapkan berdasarkan kegiatan nyata di lapangan</t>
  </si>
  <si>
    <t>Dilaksanakan evaluasi dan perbaikan atas penerapan SOP AP yang telah dilaksanakan oleh Satuan</t>
  </si>
  <si>
    <t>Penerapan Sistem Pemerintahan Berbasis Elektronik (SPBE) di satuan Balak</t>
  </si>
  <si>
    <t>Dalam melaksanakan tugas pokoknya, satuan telah menggunakan teknologi informasi yang berfungsi untuk mengawasi/mengendalikan/ mengevaluasi pencapaian hasil kinerja Satuan</t>
  </si>
  <si>
    <t>Satuan dalam menyelenggarakan operasional kegiatan sehari-hari telah menggunakan teknologi informasi</t>
  </si>
  <si>
    <t>Satuan dalam melaksanakan tugas pokok telah memanfaatkan teknologi untuk memberikan pelayanan kepada publik baik kepada publik internal yaitu prajurit dan PNS di satuan maupun kepada publik eksternal yaitu seluruh Prajurit, PNS dan seluruh satuan di area service</t>
  </si>
  <si>
    <t>Satuan melaksanakan monitoring dan evaluasi terhadap pemanfaatan teknologi informasi yang telah digunakan/dibangun dalam mendukung pelaksanaan tugas pokok satuan Balak</t>
  </si>
  <si>
    <t>Satuan membuat aturan di internal satuan terkait pelaksanaan keterbukaan informasi Publik dan menerapkan keterbukaan informasi publik</t>
  </si>
  <si>
    <t>Keterbukaan informasi publik yang telah diterapkan telah dilakukan monitoring dan evaluasi</t>
  </si>
  <si>
    <t>PENATAAN SISTEM MANAJEMEN SDM</t>
  </si>
  <si>
    <t>Satker membuat rencana kebutuhan personel sesuai dengan kebutuhan organisasi</t>
  </si>
  <si>
    <t>Rencana kebutuhan personel yang disusun oleh Satker mengacu kepada peta jabatan dan hasil analisis beban kerja untuk masing-masing jabatan</t>
  </si>
  <si>
    <t>Penempatan personel hasil dari pengusulan kepada Komando atas ditempatkan berdasarkan kepada kebutuhan personel yang telah disusun per jabatan</t>
  </si>
  <si>
    <t>Telah dilakukan monitoring dan evaluasi terhadap penempatan personel yang telah dilaksanakan dan penempatan personel yang telah dilaksanakan memberikan perbaikan terhadap kinerja Satker</t>
  </si>
  <si>
    <t>Dalam rangka pengembangan karir personel, Satker telah melaksanakan mutasi personel antar jabatan di internal Satker</t>
  </si>
  <si>
    <t>Satker melaksanakan pengembangan karir personel dan melaksanakan mutasi setelah pengembangan karir berjalan berdasarkan kompetensi jabatan</t>
  </si>
  <si>
    <t>Satker melaksanakan monitoring dan evaluasi terhadap kegiatan mutasi yang telah dilakukan dalam kaitannya dengan perbaikan kinerja</t>
  </si>
  <si>
    <t>Satker mengidentifikasi dan membuat data kebutuhan pengembangan kompetensi yang dirasa kurang dan belum dimiliki oleh Satker</t>
  </si>
  <si>
    <t>Satker menyusun rencana pelaksanaan pengembangan karir personel</t>
  </si>
  <si>
    <t>Data kompetensi personel yang ada dengan standar kompetensi yang ditetapkan untuk masing-masing jabatan</t>
  </si>
  <si>
    <t>Seluruh personel di Satker telah memperoleh kesempatan/hak untuk mengikuti kursus/pendidikan maupun pengembangan kompetensi lainnya</t>
  </si>
  <si>
    <t>Satker melaksanakan upaya mandiri dalam pengembangan kompetensi yang diluar program kegiatan berdasarkan dukungan Komando atas</t>
  </si>
  <si>
    <t>Satker melaksanakan monitoring dan evaluasi terhadap hasil pengembangan kompetensi dan pembinaan karir yang telah dilaksanakan oleh Satker</t>
  </si>
  <si>
    <t>Terdapat penilaian kinerja individu yang selaras dengan perjanjian kinerja organisasi</t>
  </si>
  <si>
    <t>Ukuran penilaian kinerja individu telah memiliki kesesuaian dengan indikator kinerja individu pimpinan langsung diatasnya</t>
  </si>
  <si>
    <t>Penilaian kinerja individu dilakukan secara periodik</t>
  </si>
  <si>
    <t>Hasil penilaian kinerja individu yang telah dilaksanakan Satker dijadikan dasar untuk memberikan penghargaan kepada personel</t>
  </si>
  <si>
    <t>Penegakan Aturan Disiplin Prajurit</t>
  </si>
  <si>
    <t>Satker menegakkan aturan disiplin di satuannya guna meningkatkan kinerja satuan</t>
  </si>
  <si>
    <t>Data Informasi Personel</t>
  </si>
  <si>
    <t>Satker melaksanakan pembinaan Sisfopers</t>
  </si>
  <si>
    <t>PENGUATAN AKUNTABILITAS SATUAN</t>
  </si>
  <si>
    <t>Kabalakdam terlibat secara langsung dalam proses perencanaan kegiatan utama Balakdam</t>
  </si>
  <si>
    <t>Kabalakdam dan para unsur pembantu pimpinan di Balakdam terlibat dalam proses penyusunan perjanjian kinerja</t>
  </si>
  <si>
    <t>Kabalakdam dan para unsur pembantu pimpinan memonitor pencapaian kinerja yang dicapai setiap triwulannya dan memonitoring pencapaian kegiatan utama Balakdam</t>
  </si>
  <si>
    <t>Satker menyusun dokumen perencanaan terhadap kegiatan utama Balakdam</t>
  </si>
  <si>
    <t xml:space="preserve">PENGUATAN PENGAWASAN </t>
  </si>
  <si>
    <t>PENINGKATAN KUALITAS PELAYANAN PRAJURIT DAN ATAU MASYARAKAT</t>
  </si>
  <si>
    <t>Pengelolaan Pelayanan Tugas Pokok</t>
  </si>
  <si>
    <t>Penerapan transformasi digital dari komando atas maupun mandiri yang sudah dilaksanakan satuan dalam mendukung pelaksanaan tugas pokok satuan dapat meningkatkan kinerja yang dihasilkan satuan</t>
  </si>
  <si>
    <t>Penerapan transformasi digital dari komando atas maupun mandiri yang sudah dilaksanakan satuan dapat meningkatkan pelayanan kepada publik internal satuan</t>
  </si>
  <si>
    <t>Penerapan transformasi digital dari komando atas maupun mandiri yang sudah dilaksanakan satuan dapat meningkatkan pelayanan kepada publik eksternal satuan</t>
  </si>
  <si>
    <t>Penilaian kinerja individu memberikan kontribusi dalam peningkatan kinerja Satker dan berpengaruh pada pembinaan karir personel</t>
  </si>
  <si>
    <t>Seleksi Kompetensi Personel</t>
  </si>
  <si>
    <t>Hasil seleksi kompetensi personel dijadikan dasar dalam pembinaan karir personel</t>
  </si>
  <si>
    <t>Adanya penurunan angka pelanggaran disiplin personel</t>
  </si>
  <si>
    <t>Satker menyusun penjenjangan kinerja yang mengacu pada kinerja utama  Satker dan dijadikan dalam penentuan kinerja seluruh personel</t>
  </si>
  <si>
    <t xml:space="preserve">Nilai Survey Persepsi anti Korupsi (Survei Eksternal) </t>
  </si>
  <si>
    <t>Kinerja Lebih Baik dari pada Capaian Kinerja Sebelumnya</t>
  </si>
  <si>
    <t xml:space="preserve">Nilai Persepsi Kualitas Pelayanan (Survei Eksternal) </t>
  </si>
  <si>
    <t>Ya,Satker Kesdam I/BB telah membentuk Tim Pokja ZI/WTRB, dibuktikan dengan data dukung sbb.</t>
  </si>
  <si>
    <t xml:space="preserve">a.nota dinas/undangan rapat pembentukan Pokja                                                    b.daftar hadir peserta rapat pokja                                      c.dokumentasi kegiatan rapat                                           d.slide/bahan rapat pembentukan pokja                                                              e.notulen rapat pembentukan pokja                                                                   f. sprin pokja ZI/WTRB                          g.data dukung lain                                                                 </t>
  </si>
  <si>
    <t>a. Pemilihan Tim Pokja dilakukan dengan prosedur/mekanisme yang jelas dan mewakili seluruh unsur jabatan dalam satker, dibuktikan dengan data dukung sbb.</t>
  </si>
  <si>
    <t xml:space="preserve">a.dokumen mekanisme/prosedur penentuan personel pokja ZI/WTRB                                                             b.nota dinas/undangan rapat pembentukan tim pokja                                                     c. daftar hadir rapat pembentukan tim pokja                                                           d. nominatif personel calon tim pokja                                                                   e. dokumen hasil seleksi pemilihan personel pokja                                                                f.dokumentasi kegiatan pemilihan            g. slide/bahan rapat pembentukan pokja                                                                   h. Laporan pelaksanaan rapat pembentukan tim pokja                         i. data dukung lain </t>
  </si>
  <si>
    <t>Ya, Satker Kesdam I/BB sudah memiliki rencana kerja pembangunan Zona Integritas/WTRB, dibuktikan dengan data dukung sbb.</t>
  </si>
  <si>
    <t>a. nota dinas/undangan rapat sun ren bang WTRB                                                   b. daftar hadir peserta rapat                                                              c. dokumentasi kegiatan rapat                                              d. bahan rapat/slide                                e. notulen hasil rapat                                                                  f. dokumen ren bang WTRB                                                                g. undangan pencangangan ZI                h. dokumentasi pencanangan ZI                                                           i. dokumen pakta integritas pencanangan ZI                                          j. publikasi pencanangan ZI                        k. data dukung lain</t>
  </si>
  <si>
    <t>a. Semua target-target prioritas sudah relevan dengan tujuanpembangunan ZI/WTRB, dibuktikan dengan data dukung sbb.</t>
  </si>
  <si>
    <t>a. dok ren pembangunan ZI                                       b. dok terkait renc distribusi matkes                                                              c. dokumen program kerja                    d. dokumen PERKIN                             e. dokumen LAKIP                                     f. data dukung lain</t>
  </si>
  <si>
    <t>a. Stker telah melakukan pengelolaan media/aktivitas interaktif yang efektif untuk menginformasikan pembangunan ZI/WTRB kepada internal dan stakeholder secara berkala dibuktikan dengan data dukung sbb.</t>
  </si>
  <si>
    <t>a. screen capture pembangunan ZI                                                                            b. penyampaian informasi tender         c. data dukung lain</t>
  </si>
  <si>
    <t>a. Semua kegiatan pembangunan telah dilaksanakan sesuai dengan rencana, dibuktikan dengan data dukung sbb.</t>
  </si>
  <si>
    <t xml:space="preserve">a. dok lap monev pembangunan ZI/WTRB                                                             b. dok lap evaluasi pembangunan ZI/WTRB                                                            c. data dukung lain </t>
  </si>
  <si>
    <t xml:space="preserve">a. Monitoring dan evaluasi melibatkan pimpinan dan dilakukan secara berkala,dibuktikan dengan data dukung sbb. </t>
  </si>
  <si>
    <t>b. Sebagian besar catatan/rekomendasi hasil monitoring dan evaluasi dari tim internal atas persiapan dan pelaksanaan kegiatan oleh satker telah ditindaklanjuti, dibuktikan dengan data dukung sbb.</t>
  </si>
  <si>
    <t xml:space="preserve">a. kegiatan/administrasi yang telah ditindak lanjuti (lap evaluasi satker)                                                                                               b. kegiatan/administrasi yang telah ditindak lanjuti (lap evaluasi ZI)                                                                           c. data dukung lain </t>
  </si>
  <si>
    <t>ya, Pimpinan telah menjadi contoh dalam pelaksanaan nilai-nilai organisasi, dibuktikan dengan data dukung sbb.</t>
  </si>
  <si>
    <t>a. Foto beserta penjelasan kegiatan dengan dampak yg diberikan (role mode)                                                               b. dokumen perintah kasatker yg memberikan perubahan                        c. data dukung lain</t>
  </si>
  <si>
    <t>a. Agen perubahan telah ditetapkan dan  berkontribusi terhadap perubahan pada satkernya, dibuktikan dengan data dukung sbb.</t>
  </si>
  <si>
    <t xml:space="preserve">a. .nota dinas/undangan rapat pembentukan agen perubahan                                                     b. daftar hadir rapat                                      c. bahan/sliderapat                                                                     d. dokumentasi rapat                            e. notulen hasil rapat                                 f. sprin pembentukan agen perubahan                                                     g. dok ren tindak agen perubahan          h. dok lap evaluasi agen perubahan                                                      i. data dukung lain                   </t>
  </si>
  <si>
    <t>a. Telah dilakukan upaya pembangunan budaya kerja dan pola pikir serta mampu mempengaruhi  sebagaian besar perubahan kinerja organisasi, dibuktikan dengan data dukung sbb.</t>
  </si>
  <si>
    <t xml:space="preserve">a. kegiatan pelatihan                                              b. kegiatan bimtek pengawasan harbang                                                               c. kegiatan bimtek SIMAK BMN                d. kegiatan satker untuk menghindari resistensi                                              e. dokumen pelaksanaan penerapan kegiatan budaya kerja                               f. semboyan/slogan/motto untuk merubah pola pikir                                 g. data dukung lain </t>
  </si>
  <si>
    <t xml:space="preserve">a.semua anggota terlibat dalam pembangunan Zona Integritas/WTRB dan usulan-usulan dari anggota diakomodasikan dalam keputusan,dibuktikan dengan data dukung sbb. </t>
  </si>
  <si>
    <t>a. dokumen penandatangan pakta integritas                                               b. dokumen keterlibatan personel dalam pembangunan ZI                                       c. dokumentasi kegiatan satuan             d. kegiatan jam komandan, pengisian angket dan penyampaian saran                                               e. data dukung lain</t>
  </si>
  <si>
    <t xml:space="preserve">Kebutuhan pegawai satker Kesdam I/BB telah disusun oleh unit kerja yang mengacu pada peta jabatan dan hasil analisis </t>
  </si>
  <si>
    <r>
      <t xml:space="preserve">A. Peta Jabatan Personil                        B. Dokumen beban kerja                         C. Undangan rapat pengisian jab , Daftar hadir, Bahan rapat pengisian jabatan                                                                                                                           D. Surat pengajuan kebutuhan personil  tentang permohonan pengisian jabatan kosong militer, ttg pengisian pers kosong pns                                                      E. Daftar Eliglibel                                    </t>
    </r>
    <r>
      <rPr>
        <sz val="12"/>
        <color theme="1"/>
        <rFont val="Arial"/>
        <family val="2"/>
      </rPr>
      <t>F.</t>
    </r>
    <r>
      <rPr>
        <sz val="12"/>
        <rFont val="Arial"/>
        <family val="2"/>
      </rPr>
      <t xml:space="preserve"> Perencanaan prajurit yang ditetapkan ikatan dinas                                        G. Usul prajurit yang ditetapkan ikatan dinas                                                     H. Data Dukung</t>
    </r>
  </si>
  <si>
    <t>Semua penempatan pegawai hasil rekrutmen murni mengacu kepada kebutuhan pegawai yang disusun perjabatan</t>
  </si>
  <si>
    <t>A. Surat pengajuan kebutuhan personil   tentang permohonan pengisian jabatan kosong militer, ttg pengisian pers kosong pns                                                            B. Sprinlak                                                          C. Lapkuat Pers Per TW                          D. Undangan, Daftar Hadir, Bahan rapat                                                              E. Data Dukung</t>
  </si>
  <si>
    <t>Melakukan monitoring dan evaluasi terhadap penempatan pegawai hasil rekrutmen untuk memenuhi kebutuhan jabatan</t>
  </si>
  <si>
    <t>A. Undangan rapat monitoring                                                   B. Daftar Hadir                                            C. Bahan rapat                                             D. Dokumentasi Rapat                                E. Laporan Hasil Rapat                               F. Dok Rekapitulasi Beban Kerja                    G. Data Dukung</t>
  </si>
  <si>
    <t>Mutasi antar jabatan sudah dilakukan sebagai wujud pengembangan karier pegwai</t>
  </si>
  <si>
    <t>A. Rencana Rotasi Jabatan                     B. Undangan Nomor                                                C. Daftar Hadir                                                 D. Bahan Rapat                                              E. Dokumentasi Rapat                                    F. Laporan Rapat                                    G. Surat Pengusulan Ke Komando Atas                                                   H. Kep Mutasi Internal                                  I. Data Dukung</t>
  </si>
  <si>
    <t xml:space="preserve">Semua mutasi pegawai antar jabatan telah memperhatikan kompetensi jabatan dan mengikuti pola mutasi yang telah ditetapkan organisasi dan juga unit kerja </t>
  </si>
  <si>
    <t xml:space="preserve">A. Undangan Rapat sidang rapat patjab, Daftar Hadir, Bahan rapat                                              B. Daftar Riwayat Hidup                         C. Surat pengusulan ke Ko Atas            D. Kep Mutasi Internal                               E. Data Dukung </t>
  </si>
  <si>
    <t>Telah dilakukan monitoring dan evaluasi terhadap kegiatan mutasi yang telah dilakukan dalam kaitannya dengan perbaikan kinerja.</t>
  </si>
  <si>
    <t>A. Undangan  rapat monitoring evaluasi bid pers no B/243/II/2024                                          B. Daftar Hadir                                       C. Bahan Rapat                                      D. Dokumentasi                                       E. Laporan                                               F. Data Dukung</t>
  </si>
  <si>
    <t>Sudah dilakukan Training Need Analysis Untuk pengembangan kompetensi.</t>
  </si>
  <si>
    <t>A. Pengajuan Dik Personel                      B. Data Dukung                                            C. Surat Permintaan Cacer Dik                      D. Sprinlak ttg  personil diktukba no                                             E. Dikbangspes</t>
  </si>
  <si>
    <t>Rencana pengembangan kompetensi pegawai guna untuk  mempertimbangkan hasil pengelolaan kinerja pegawa</t>
  </si>
  <si>
    <t>A. Undangan sidang pankar patjab perwira  , Daftar Hadir, Bahan rapat                                                           B. Dokumen Ren Pengembangan Kompetensi Pers                                 C. Data Dukung</t>
  </si>
  <si>
    <t>Jika persentase kesenjangan kompetensi pegawai dengan standar kompetensi yang sudah ditetapkan sebesar &lt;25%</t>
  </si>
  <si>
    <t>A. Tabel Kesesuaian antara DiK dgn Jab                                                              B. Data Dik, Tar yang diikuti personel                                                    C. Data Dukung                                       D. USUL JAB                                                     E. KOMPERS 2024                                    F. Dik 2024</t>
  </si>
  <si>
    <t>Pegawai di Unit Kerja telah memperoleh kesempatan/hak untuk mengikuti diklat serta pengembangan kompetensi lainnya</t>
  </si>
  <si>
    <t>A. Penataran yang diikuti Pers                   B. Data Pers Dik                                          C. Daftar Eliglibel                                         D. Usulan                                                      E. Data Dukung</t>
  </si>
  <si>
    <t>Unit kerja melakukan upaya pengembangan kompetensi kepada pegawai</t>
  </si>
  <si>
    <t>A. Giat Dalam Satuan                                   B. Menyiapkan Praj yang mengikuti Dik TNI AD                                                      C. Data Dukung                                           D. UTP</t>
  </si>
  <si>
    <t>Monitoring dan evaluasi terhadap hasil pengembangan kompetensi dalam kaitannya mengacu dengan perbaikan kinerja telah dilakukan secara berkala</t>
  </si>
  <si>
    <t xml:space="preserve">A. Undangan, Daftar Hadir, Bahan Rapat                                                         B. Hasil Monitoring                                          C. Evaluasi                                                  D. Data Dukung </t>
  </si>
  <si>
    <t>Seluruh penetapan kinerja individu terkait dengan kinerja organisasi serta perjanjian kinerja mengacu pada sasaran kinerja pegawai (SKP)</t>
  </si>
  <si>
    <t xml:space="preserve">A. Penilaian Kerja Individu                         B. Perjanjian Kerja                                         C. Perkin Kasatker                                     D. Data Dukung                                       </t>
  </si>
  <si>
    <t>Seluruh ukuran kinerja individu telah memiliki kesesuaian dengan indikator kinerja individu level diatasnya serta menggambarkan logic model</t>
  </si>
  <si>
    <t xml:space="preserve">A. Penilaian Kerja Individu                             B. Analisa Beban Kerja                                 C. Analisa Jabatan                                      D. Job Description                                      E. Data dukung                                             </t>
  </si>
  <si>
    <t>pengukuran kinerja individu telah dilakukan secara bulanan</t>
  </si>
  <si>
    <t xml:space="preserve">A. Rekap nilai kerja individu                                                             B. Nilai UTP                                                    C. Data Dukung </t>
  </si>
  <si>
    <t>Hasil penilaian kinerja individu telah dijadikan dasar untuk pemberian reward (Seperti: pengembangan karir individu, atau penghargaan)</t>
  </si>
  <si>
    <t xml:space="preserve">A. Undangan rapat rencana pemberian reward                                                         B. Dokumentasi Pemberian Reward                                                                 C. Pemberian Reward                         D. Data Dukung </t>
  </si>
  <si>
    <t xml:space="preserve">Unit kerja telah mengimplementasikan seluruh aturan disiplin/kode etik/kode perilaku yang ditetapkan organisasi dan juga membuat inovasi terkait aturan disiplin/kode etik/kode perilaku yang ditetapkan organisasi dan juga membuat inovasi terkait aturan </t>
  </si>
  <si>
    <t>A. Penegakkan disiplin bagi penyelenggaraan pendidikan              B. penegakkan Disiplin bagi gadik       C. penegakkan Disiplin bagi siswa        D. Data Dukung</t>
  </si>
  <si>
    <t>Data informasi kepegawaian unit kerja diakses oleh pegawai dan dimutakhirkan setiap ada perubahan data pegawai</t>
  </si>
  <si>
    <t xml:space="preserve">A. Laporan Sisfo Per TW                          B. Screen Picture                                    C. Pembinaan Sisfo                             </t>
  </si>
  <si>
    <t>Semua SOP Bid/Sub/Bag telah mengacu peta proses bisnis dan juga memiliki inovasi yang selaras</t>
  </si>
  <si>
    <t>Semua Bid/Sub/Bag telah menerapkan seluruh SOP yang ditetapkan Satker dan juga memiliki inovasi pada SOP yang diterapkan</t>
  </si>
  <si>
    <t>1. SOP AP Dukkes                                    2. Renlakgiat                                3.Dokumen Inovasi                                4. Inovasi yang dibangun                           5. Data dukung lain</t>
  </si>
  <si>
    <t>Seluruh SOP kegiatan utama telah dievaluasi dan telah ditindaklanjuti berupa perbaikan SOP atau usulan perbaikan SOP</t>
  </si>
  <si>
    <t>1. Undangan rapat Evaluasi                                     2. Daftar hadir rapat Evaluasi                  3. Bahan/Slide rapat  Evaluasi                                4. Dokumentasi rapat Evalusai      5.Notulen/laporan rapat Evaluasi                                 6. SOP lama dan baru                         7. Data dukung lain</t>
  </si>
  <si>
    <t>Satker sudah memiliki sistem pengukuran kinerja yang menggunakan teknologi informasi dari komando atas dan juga melakukan inovasi</t>
  </si>
  <si>
    <t>Capture:                                                           1.  Aplikasi SMART, Sakti, OM-SPAN, E-Monev, Simak BMN, Sisfopers, Sisforen dan Sisfolog               2. Data dukung lain</t>
  </si>
  <si>
    <t>Satker sudah memiliki operasionalisasi kegiatan sehari-hari menggunakan teknologi informasi dari komando atas dan juga melakukan inovasi</t>
  </si>
  <si>
    <t>1. Capture Inovasi Pemamfaatan teknologi                                                                       2. Pemanfaatan Sisfopers                   3. Data dukung lain</t>
  </si>
  <si>
    <t>Satker sudah memberikan pelayanan kepada publik dengan menggunakan teknologi informasi dari komando atas dan terdapat inovasi</t>
  </si>
  <si>
    <t>1. Pelayanan kepada publik internal                                                                      2. Pelayanan kepada publik eksternal                                                         3. Penggunaan aplikasi sederhana                                                   4. Data dukung lain</t>
  </si>
  <si>
    <t>laporan monitoring dan evaluasi terhadap pemanfaatan teknologi informasi dalam pengukuran kinerja Satker, operasionalisasi kegiatan sehari-hari, dan pemberian layanan kepada publik sudah dilakukan secara berkala (triwulan/bulanan)</t>
  </si>
  <si>
    <t>1.  Laporan monitoring dan evaluasi terhadap pemanfaatan teknologi yang telah digunakan untuk mendukung pelaksanaan tugas pokok dalam rangka mengawasi/mengendalikan/mengevaluasi pencapaian hasil kinerja               2. Data dukung lain</t>
  </si>
  <si>
    <t>Sudah terdapat Pejabat Pengelola Informasi Publik (PPID) yang menyebarkan seluruh informasi yang dapat diakses secara mutakhir dan lengkap serta memiliki kolom PPID di website satuan</t>
  </si>
  <si>
    <t>Jika telah dilakukan monitoring dan evaluasi dan telah ditindaklanjuti</t>
  </si>
  <si>
    <t>1. Undangan rapat Monev KIP                                     2. Daftar hadir rapat monev KIP                  3. Bahan/Slide rapat KIP                                4. Dokumentasi rapat KIP                    5. Rencana tindak lanjut dari evaluasi                                                                6. Notulen/laporan hasil rapat KIP                                 7. Laporan pelaksanaan                        8. Data dukung lain</t>
  </si>
  <si>
    <t>Kesdam I/BB melaksanakan publikcampain secara berkala secara sosialisasi dan jam Dan juga pada sat apel</t>
  </si>
  <si>
    <t xml:space="preserve">Pengendalian gratifikasi telah diimplementasikan. </t>
  </si>
  <si>
    <t xml:space="preserve">
Data dukung :
1.b1 Sprin Unit Gratifikasi P Gratifikasi
1.b2 Rendal gratifikasi tw. I
1.b2 Rendal gratifikasi tw. II
1.b3 Rendal gratifikasi tw. III
1.b4 Rendal gratifikasi tw. IV
1.b5 laporan pengendalian gatifikasi tw. I
1.b6 laporan pengendalian gatifikasi tw. II
1.b7 laporan pengendalian gatifikasi tw. III
1.b8 laporan pengendalian gatifikasi tw. IV
1.b9 dokumentasi dal gratifikasi tw. I – IV
1.b10 pedoman pengendalian gratifikasi
1.b11 form pelaporan pengendalian gratifikasi
1.b12 form tangapan gratifikasi
1.b13 Inofasi gratifikasi
1.b14 Camera pengawas</t>
  </si>
  <si>
    <t>unit kerja membangun seluruh lingkungan pengendalian sesuai dengan yang ditetapkan organisasi</t>
  </si>
  <si>
    <t>Lingkungan pengendalian telah dibangun.
Data dukung :
ii.a1 Sprin Tim SPI KESDAM 1BB
ii.a2 Pedoman SPI KESDAM
ii.a3 Rencana SPI
ii.a4 Undangan Sosialisasi
ii.a5 Notulen
ii.a6 Daftar Hadir
ii.a7 Laporan Sosialisasi
ii.a8 Foto Sosialisasi SPI
ii.a9 Inovasi SPI
ii.a10 Dok Inovasi SPI
ii.a11 Penerapan SPI</t>
  </si>
  <si>
    <t>unit kerja melakukan penilaian risiko atas seluruh pelaksanaan kebijakan sesuai dengan yang ditetapkan organisasi</t>
  </si>
  <si>
    <t>Penilaian resiko dari masing-masing seksi sudah ada.
Data dukung :                                        ii.b1 Penilaian Resiko
ii.b2 LAP Analisa &amp; DAL Resiko
ii.b3 Peta Resiko
ii.b4 Dokumentasi
ii.b5 Pedoman SPI KESDAM
ii.b6 Inovasi DAL Resiko
ii.b7 DOK Inovasi DAL Resiko</t>
  </si>
  <si>
    <t>SPI telah diinformasikan dan dikomunikasikan kepada seluruh pihak terkait</t>
  </si>
  <si>
    <t xml:space="preserve">unit kerja melakukan kegiatan pengendalian untuk meminimalisir resiko sesuai dengan yang ditetapkan organisasi </t>
  </si>
  <si>
    <t>unit kerja mengimplementasikan seluruh kebijakan pengaduan masyarakat sesuai dengan yang ditetapkan organisasi</t>
  </si>
  <si>
    <t>Kesdam I/BB  telah mengimplementasikan seluruh kebijakan pengaduan masyarakat sesuai dengan yang ditetapkan instansi pusat                                        iii.a1 Sprin Pengaduan Masyarakat
iii.a2 alur pengaduan
iii.a3 Pedoman Dumas
iii.a4 protap dumas
iii.a5 Dok &amp; Banner
iii.a6 tempat pengaduan masyarakat
iii.a7 luhkum respon pengaduan
iii.a8 Inovasi Pengaduan Masy</t>
  </si>
  <si>
    <t>Pengaduan masyarakat sudah ditindak lanjuti, diawali dengan pemeriksaan pengaduan</t>
  </si>
  <si>
    <t>. Data dukung :                                                   iii.b1 pengaduan
iii.b2 penanganan Tindak Lanjut
iii.b3 Rekap Dumas
iii.b4 Laporan Dumas</t>
  </si>
  <si>
    <t>penanganan pengaduan masyarakat dimonitoring dan evaluasi secara berkala</t>
  </si>
  <si>
    <t>Telah dilakukan monitoring dan evaluasi atas penanganan pengaduan masyarakat. Data dukung :                                                                    iii.c1 Triwulan 1 laporan monev pengaduan masyarakat
iii.c2 Triwulan II laporan monev pengaduan masyarakat
iii.c3 Triwulan III laporan monev pengaduan masyarakat
iii.c4 Triwulan IV laporan monev pengaduan masyarakat</t>
  </si>
  <si>
    <t>seluruh hasil evaluasi atas penanganan pengaduan telah ditindaklanjuti oleh unit kerja</t>
  </si>
  <si>
    <t>Seluruh hasil evaluasi atas pengaduan masyarakat telah ditindak lanjuti dengan membuat laporan monitoring. 
Data dukung :
iii.d1 Lap tindak lanjut Tw-I
iii.d2 Lap tindak lanjut Tw-2
iii.d3 Lap tindak lanjut Tw-3
iii.d4 Lap tindak lanjut Tw-4</t>
  </si>
  <si>
    <t xml:space="preserve">unit kerja menerapkan seluruh kebijakan Whistle Blowing System sesuai dengan yang ditetapkan organisasi dan juga membuat inovasi terkait pelaksanaan Whistle Blowing System </t>
  </si>
  <si>
    <t xml:space="preserve">Sudah dilaksanakan sosialisasi WBS.
Data dukung :                                         iv.a1 Sprin Tim WBS
iv.a2 Pedoman WBS
iv.a3 undangan sosialisi  WBS
iv.a4 notulen
iv.a5 Daftar Hadir 
iv.a6 Foto Sosialisasi WBS
iv.a7Laporan Sosialisasi WBS
iv.a8 Inovasi
iv.a9 Dokumentasi WBS
iv.a10 Alur Pengaduan WBS
iv.a11 laporan pengaduan WBS
     </t>
  </si>
  <si>
    <t>penerapan Whistle Blowing System dimonitoring dan evaluasi secara berkala</t>
  </si>
  <si>
    <t xml:space="preserve">Data dukung :                                        iv.b1 Lap. Monev  WBS Triwulan I
iv.b2 Lap. Monev  WBS Triwulan II
iv.b3 Lap. Monev  WBS Triwulan III
iv.b4 Lap. Monev  WBS Triwulan IV
iv.b5 Dokumentasi Monev
</t>
  </si>
  <si>
    <t>seluruh hasil evaluasi atas penerapan Whistle Blowing System telah ditindaklanjuti oleh unit kerja</t>
  </si>
  <si>
    <t xml:space="preserve">Data dukung :      
iv.c1  Lap Tindak Lanjut WBS Triwulan-IV
iv.c2  Lap Tindak Lanjut WBS Triwulan-IV
iv.c3  Lap Tindak Lanjut WBS Triwulan-IV
iv.c4  Lap Tindak Lanjut WBS Triwulan-IV
iv.c5 Dokumentasi Tindak Lanjut
</t>
  </si>
  <si>
    <t>identifikasi/pemetaan benturan kepentingan pada seluruh tugas fungsi utama</t>
  </si>
  <si>
    <t xml:space="preserve">Sudah dilaksanakan identifikasi  penanganan benturan kepentingan                                       v.a1 Pedoman Benturan Kepentingan                                            v.a2 pemetaan identifikasi                                                   
v.s3 Road Map RB
</t>
  </si>
  <si>
    <t>penanganan Benturan Kepentingan disosialiasikan/diinternalisasikan ke seluruh layanan</t>
  </si>
  <si>
    <t xml:space="preserve">Telah disosialisasikan tentang benturan kepentingan kepada seluruh personel.
Data dukung :                                       v.b1 Sprin Tim BK
v.b2 Undangan Sosialisasi BK
v.b3 Notulen 
v.b4 Daftar Hadir
v.b5 Foto Sosialisasi BK
v.b6 Laporan Sosialisasi BK
</t>
  </si>
  <si>
    <t>penanganan Benturan Kepentingan diimplementasikan ke seluruh layanan</t>
  </si>
  <si>
    <t xml:space="preserve">Benturan kepentingan telah diimplementasikan ke seluruh Jajaran. 
Data dukung :                                          v.c1 Pedoman BK
v.c2 Rencana BK
v.c3 Laporan Benturan Kepentingan Kesdam I/BB
v.c4 Pencanangan I Komitmen Bersam
v.c5 Pakta Integritas
v.c6 Dokumentasi BK
v.c7 Form BK Khusus
v.c8 Dok Pencanangan
</t>
  </si>
  <si>
    <t>penanganan Benturan Kepentingan dievaluasi secara berkala oleh unit kerja</t>
  </si>
  <si>
    <t xml:space="preserve">Penanganan benturan kepentingan telah dievaluasi secara berkala.
Data dukung :
v.d1 Laporan Monev BK TW – I
v.d2 Laporan Monev BK TW - II
v.d3 Laporan Monev BK TW - III
v.d4 Laporan Monev BK TW - IV
</t>
  </si>
  <si>
    <t>seluruh hasil evaluasi atas Penanganan Benturan Kepentingan telah ditindaklanjuti oleh unit kerja</t>
  </si>
  <si>
    <t>Agen perubahan telah melaksanakan perubahan disatuan, dibuktikan dengan data dukung sbb.</t>
  </si>
  <si>
    <t>a. ren tindak agen perubahan                 b. lap evaluasi agen perubahan           c. sprin pembentukan agen perubahan                                                       d. data dukung lain</t>
  </si>
  <si>
    <t>Perubahan telah diterapkan dan menjadi budaya satuan, dibuktikan dengan data dukung sbb.</t>
  </si>
  <si>
    <t>a. ren tindak agen perubahan                 b. lap evaluasi agen perubahan                          c. bukti pendukung kegiatan yang dilakukan agen perubahan                    d. data dukung lain</t>
  </si>
  <si>
    <t>a. Target capaian zona integritas sudah ada di dokumen perencanaan unit kerja dan sebagian besar (diatas 80%) sudah tercapai, dibuktikan dengan data dukung sbb.</t>
  </si>
  <si>
    <t>a. laporan evaluasi Zi secara berkala                                                              b. data pencapaian ZI secara kuantitatif                                                              c. data dukung lain</t>
  </si>
  <si>
    <t>a. Budaya kerja dan nilai-nilai organisasi telah dinternalisasi ke seluruh anggota organisasi, dan penerapannya dituangkan dalam standar operasional pelaksanaan kegiatan/tugas dibuktikan dengan data dukung sbb.</t>
  </si>
  <si>
    <t>a. dokumen kinerja Kesdam I/BB (laporan LKJ)                                                 b. laporan LAKIP Kesdam I/BB                                    c. laporan daya serap anggaran Kesdam I/BB (laplakgar)                            d. perjanjian kinerja kesdam I/BB           e. data dukung lain</t>
  </si>
  <si>
    <t>Peta proses bisnis telah disusun dan mempengaruhi penyederhanaan seluruh jabatan</t>
  </si>
  <si>
    <t>1. Peta Proses Bisnis yang disusun                                                            2. Data dukung lain</t>
  </si>
  <si>
    <t>Implementasi SPBE baik dari Komando atas maupun mandiri telah terintegrasi dan mampu mendorong pelaksanaan pelayanan publik yang lebih cepat dan efisien</t>
  </si>
  <si>
    <t>1. Tampilan Screen Capture dari Aplikasi/Sistem/Sisfo dari komando atas                                                           2. Data dukung lain</t>
  </si>
  <si>
    <t xml:space="preserve"> Implementasi SPBE baik dari Komando atas maupun mandiri telah terintegrasi dan mampu mendorong pelaksanaan pelayanan publik internal yang lebih cepat dan efisien</t>
  </si>
  <si>
    <t>Implementasi SPBE baik dari Komando atas maupun mandiri telah optimalkan, dan mendukung tugas pokok satuan secara langsung</t>
  </si>
  <si>
    <t>Implementasi SPBE baik dari Komando atas maupun mandiri telah optimalkan, dan meningkatkan pelayanan kepada publik internal satuan</t>
  </si>
  <si>
    <t>Seluruh ukuran kinerja individu telah berorientasi hasil (outcome) sesuai pada levelnya</t>
  </si>
  <si>
    <t>A. Dokumen Rekapitulasi Penilaian Kinerja Individu                                   B. Dokumen Kompensasi yang diterima personel                                C. Data Dukung</t>
  </si>
  <si>
    <t xml:space="preserve"> Seluruh hasil assessment dijadikan dasar mutasi internal sebagai pengembangan kompetensi pegawai</t>
  </si>
  <si>
    <t>A. Dokumen kegiatan hasil assesment                                               B. Kebijakan internal yang mengatur tentang pelaksanaan pembinaan karir                                                            C. Bahan rapat dan notulen hasil rapat jabatan                                          D. Bahan rapat sidang dan notulen hasil rapat UKP                                      E. Bahan Rapat usul pers yang diajukan sekolah                                                      F. Data Dukung</t>
  </si>
  <si>
    <t>A. Laporan Gar 2021 dan 2022           B. Data Perbandingan Gar tahun 2022                                                           C. Data Dukung</t>
  </si>
  <si>
    <t>Adanya  pengendalian aktivitas utama organisasi yang tersistem mulai dari perencanaan, penilaian risiko, pelaksanaan, monitoring, dan pelaporan oleh penanggung jawab aktivitas serta pimpinan unit kerja dan telah menghasilkan peningkatan kinerja,</t>
  </si>
  <si>
    <r>
      <t xml:space="preserve">realisasi penanganan pengaduan masyarakat yang harus diselesaikan dikesdam I/BB </t>
    </r>
    <r>
      <rPr>
        <b/>
        <sz val="12"/>
        <rFont val="Arial"/>
        <family val="2"/>
      </rPr>
      <t>NIHIL</t>
    </r>
  </si>
  <si>
    <t>Penyelenggara Negara untuk melaporkan harta kekayaan  dalam hal ini kesdam I/BB melapokan Pejabat / Kepala Satuan</t>
  </si>
  <si>
    <t>dokumen Pejabat / Kepala Satuan Kesdam I/BB Laporan Harta Kekayaan Aparatur Sipil Negara (LHKASN)</t>
  </si>
  <si>
    <t>Penyelenggara Negara untuk melaporkan harta kekayaan  dalam hal ini kesdam I/BB melapokan ASN gol IV</t>
  </si>
  <si>
    <t>dokumen ASN Kesdam I/BB  Laporan Harta Kekayaan Aparatur Sipil Negara (LHKASN)</t>
  </si>
  <si>
    <t>Ya, pimpinan selalu terlibat dalam seluruh tahap penyusunan perencanaan kegiatan utama Satker Kesdam I/BB</t>
  </si>
  <si>
    <r>
      <rPr>
        <b/>
        <sz val="12"/>
        <rFont val="Arial"/>
        <family val="2"/>
      </rPr>
      <t xml:space="preserve">A. Bukti Utama  </t>
    </r>
    <r>
      <rPr>
        <sz val="12"/>
        <rFont val="Arial"/>
        <family val="2"/>
      </rPr>
      <t xml:space="preserve">                                                                                                                                                                                                                                                                                                                       1. Dokumen Sun Rancangan Renstra Kesdam I/BB                                                                                                                                                                                                                                                                                                                            2. Dokumen Sun Renja Kesdam I/BB                                                                                                                                                                                                                                                                    3. Dokumen Sun Fungsi Utama Kesdam I/BB                                                                                                                                                                                                                                                                                                                                                                                                                                                                                                                                                                                                  4.Dokumen Giat Garlat Kesdam I/BB                                                                                                                                                                                                                                                                                                                                                                                                                     </t>
    </r>
    <r>
      <rPr>
        <b/>
        <sz val="12"/>
        <rFont val="Arial"/>
        <family val="2"/>
      </rPr>
      <t xml:space="preserve">B. Bukti Pendukung  </t>
    </r>
    <r>
      <rPr>
        <sz val="12"/>
        <rFont val="Arial"/>
        <family val="2"/>
      </rPr>
      <t xml:space="preserve">                                                                                                                                                                                                                                                                                                                     - Dokumen Keterlibatan Pimpinan </t>
    </r>
  </si>
  <si>
    <t>Ya, pimpinan dan unsur pembantu pimpinan di Satker selalu terlibat dalam seluruh tahapan penyusunan perjanjian kinerja Satker Kesdam I/BB</t>
  </si>
  <si>
    <r>
      <rPr>
        <b/>
        <sz val="12"/>
        <rFont val="Arial"/>
        <family val="2"/>
      </rPr>
      <t xml:space="preserve">A. Bukti Utama.    </t>
    </r>
    <r>
      <rPr>
        <sz val="12"/>
        <rFont val="Arial"/>
        <family val="2"/>
      </rPr>
      <t xml:space="preserve">                                                                                                                                                                                                                                                            - Dokumen Perjanjian Kinerja Kesdam I/BB.                                                                                                                                                                                                                                                                                                                                                                                                                                                                                                                                                                                               </t>
    </r>
    <r>
      <rPr>
        <b/>
        <sz val="12"/>
        <rFont val="Arial"/>
        <family val="2"/>
      </rPr>
      <t xml:space="preserve">B. Bukti Pendukung. </t>
    </r>
    <r>
      <rPr>
        <sz val="12"/>
        <rFont val="Arial"/>
        <family val="2"/>
      </rPr>
      <t xml:space="preserve">                                                                                                                                                                                                                                                                                             1. Surat Nodis kasittud ttg undangan rapat sun Perkin                                                                                                                                                                                                                                                                   2. Daftar hadir rapat sun Perkin Kesdam I/BB.                                                                                                                                                                                                                                                                                                                      3. Dokumentasi rapat sun Perkin Kesdam I/BB.                                                                                                                                                                                                                                                                           4. Slide paparan sun Perkin Kesdam I/BB.                                                                                                                                                                                                                                                                                               5. Bahan rapat sun PerkinKesdam I/BB.                                                                                                                                                                                                                                                                                                                               6. Sprin Kakesdam I/BB ttg Tim Pokja Sun Perkin.                                                                                                                                                                                                                                                                                                           7. Surat Nodis hasil rapat sun Perkin Kesdam I/BB.                                                                                                                                                                                                                                                                          8. Notulen pelaksanaan Rapat Sun Perkin.                                                                                                                                                                                                                                                                                                                                                                                                                                                                                                                                                                            9. Renlakgiat Sun Perkin Kesdam I/BB.                                                                                                                                                                                                                                                                                                   10 .Laplakgiat Sun Perkin Kesdam I/BB. </t>
    </r>
  </si>
  <si>
    <t>Ya, pimpinan dan unsur pembantu pimpinan di Satker selalu terlibat dalam seluruh pemantauan pencapaian kinerja dan menindaklanjuti hasil pemantauan</t>
  </si>
  <si>
    <r>
      <rPr>
        <b/>
        <sz val="12"/>
        <rFont val="Arial"/>
        <family val="2"/>
      </rPr>
      <t xml:space="preserve">A. Bukti Utama. </t>
    </r>
    <r>
      <rPr>
        <sz val="12"/>
        <rFont val="Arial"/>
        <family val="2"/>
      </rPr>
      <t xml:space="preserve">                                                                                                                                                                                                        1. Laporan Kinerja SMART, MONEV, OM-SPAN, SAKTI, SISFOREN Kesdam I/BB                                                                                                                                                                                                                                                                                                                              2. Laporan Daya Serap Kesdam I/BB                                                                                                                                                                                                                                                                                      3. Dokumen Pelakasanaan kegiatan pendidikan                                                                                                                                                                                                                                                                                                                                                                                                                                                                                                                                                                                                   </t>
    </r>
    <r>
      <rPr>
        <b/>
        <sz val="12"/>
        <rFont val="Arial"/>
        <family val="2"/>
      </rPr>
      <t xml:space="preserve">B. Bukti Pendukung.  </t>
    </r>
    <r>
      <rPr>
        <sz val="12"/>
        <rFont val="Arial"/>
        <family val="2"/>
      </rPr>
      <t xml:space="preserve">                                                                                                                                                                                                                                                                                                                                                                                                                                                                                                                                                                                                                                     1.Lap Fa Detail ( 16 Segmen )                                                                                                                                                                                                                                                                                                                               2. Realisasi belanja persumber dana                                                                                                                                                                                                                                                                                     3. E-Monev                                                                                                                                                                                                                                                                                                                                                                                                                                                                                                                                                                                                                                                   4. Sakti                                                                                                                                                                                                                                                                           5. Capture SPAN .                    6.LLaplakgar                                                                                                                                                                                                                                                                                                                              7.SMART                                                                                                                                                                                                                                                                                     8. Capture Sisforen                                                                                                                                                                                                                                                                                                                                                                                                                                                                                                                                                                                                                                                   9. Capture Sisfopers                                                                                                                                                                                                                                                                           10. Capture Sisfolog .                                                            </t>
    </r>
  </si>
  <si>
    <t>Ya, Satker Kesdam I/BB memiliki dokumen perencanaan kegiatan utama Satker yang bisa mengukur kinerja Satker Kesdam I/BB</t>
  </si>
  <si>
    <t xml:space="preserve">A. Bukti Utama.                                                                                                                                                                                                         1. Dokumen Rancangan Renstra Kesdam I/BB                                                                                                                                                                                                                                                                                                                               2. Dokumen Renja Kesdam I/BB                                                                                                                                                                                                                                                                                      3. Dokumen Perjanjian Kinerja Kesdam I/BB                                                                                                                                                                                                                                                                                                                       4. Dokumen RKA Kesdam I/BB .                                                                                                                                                                                                                                                                            B. Bukti Pendukung.                                                                                                                                                                                                                                                                                                                                                                                                                                                                                                                                                                                                                                       1. Dokumen Sun Rancangan Renstra Kesdam I/BB                                                                                                                                                                                                                                                                                                                               2. Dokumen Sun Renja Kesdam I/BB                                                                                                                                                                                                                                                                                     3. Dokumen Sun Perkin Kesdam I/BB                                                                                                                                                                                                                                                                                                                                                                                                                                                                                                                                                                                                                                                   4. Dokumen Sun RKA Kesdam I/BB                                                                                                                                                                                                                                                                           </t>
  </si>
  <si>
    <t xml:space="preserve">Ya,dokumen perencanaan disusun agar bisa mengukur keberhasilan dari kegiatan yang dilaksanakan </t>
  </si>
  <si>
    <r>
      <rPr>
        <b/>
        <sz val="12"/>
        <rFont val="Arial"/>
        <family val="2"/>
      </rPr>
      <t xml:space="preserve">A. Bukti Utama.          </t>
    </r>
    <r>
      <rPr>
        <sz val="12"/>
        <rFont val="Arial"/>
        <family val="2"/>
      </rPr>
      <t xml:space="preserve">                                                                                                                                                                                               1.Dokumen Rancangan Renstra Kesdam I/BB                                                                                                                                                                                                                                                                                                                                2.Dokumen Renja Kesdam I/BB                                                                                                                                                                                                                                                                                                                                3.Dokumen Perjanjian Kinerja Kesdam I/BB                                                                                                                                                                                                                                                                                       4.Dok IKU Kesdam I/BB                                                                                                                                                                                                                                                                                                                        5. Dokumen Ren Dalvektor Smt 1 &amp; 2 Kesdam I/BB                                                                                                                                                                                                                                                                                                               6. Dokumen Luhkes Terpadu Smt 1 &amp; 2 Kesdam I/BB .                                                                                                                                                                                                                                                                                                             7. Rendukkes Ibu Ketum IKKT                                                                                           </t>
    </r>
    <r>
      <rPr>
        <b/>
        <sz val="12"/>
        <rFont val="Arial"/>
        <family val="2"/>
      </rPr>
      <t xml:space="preserve">B. Bukti Pendukung.      </t>
    </r>
    <r>
      <rPr>
        <sz val="12"/>
        <rFont val="Arial"/>
        <family val="2"/>
      </rPr>
      <t xml:space="preserve">                                                                                                                                                                                                                                                                                                               1. Dokumen Rancangan Renstra                                                                                                      2. Dokumen Renja Kesdam I/BB                                                                                                                3. Dokumen Perkin Kesdam I/BB.</t>
    </r>
  </si>
  <si>
    <t>Ya, Satker memiliki IKU</t>
  </si>
  <si>
    <r>
      <rPr>
        <b/>
        <sz val="12"/>
        <rFont val="Arial"/>
        <family val="2"/>
      </rPr>
      <t>A. Bukti Utama.</t>
    </r>
    <r>
      <rPr>
        <sz val="12"/>
        <rFont val="Arial"/>
        <family val="2"/>
      </rPr>
      <t xml:space="preserve">                                                                                                                                                                            1. Dokumen IKU Kesdam I/BB                                                                                                                                                                                                                                                                                                                               2. Dokumen Perjanjian Kinerja Kesdam I/BB                                                                                                                                                                                                                                                                         </t>
    </r>
    <r>
      <rPr>
        <b/>
        <sz val="12"/>
        <rFont val="Arial"/>
        <family val="2"/>
      </rPr>
      <t xml:space="preserve">B. Bukti Pendukung.  </t>
    </r>
    <r>
      <rPr>
        <sz val="12"/>
        <rFont val="Arial"/>
        <family val="2"/>
      </rPr>
      <t xml:space="preserve">                                                                                                                                                                                                                                                                                                                1. Dokumen penyusunan  IKU Kesdam I/BB                                                                                                                                                                                                                                                                                                                                                        2. Dokumen Penyusunan Perkin Kesdam I/BB </t>
    </r>
  </si>
  <si>
    <t>Seluruh indikator kinerja telah SMART</t>
  </si>
  <si>
    <r>
      <rPr>
        <b/>
        <sz val="12"/>
        <rFont val="Arial"/>
        <family val="2"/>
      </rPr>
      <t xml:space="preserve">A. Bukti Utama. </t>
    </r>
    <r>
      <rPr>
        <sz val="12"/>
        <rFont val="Arial"/>
        <family val="2"/>
      </rPr>
      <t xml:space="preserve">                                                                                                                                                                                                                                            1.IKU TNI AD                                                                                                                                                                                                                                             2. DIPA dn RKKS Kesdam I/BB                                                                                                                      3. DIPA Revisi 16 TA. 2024                                                                    4. Capture Apk Kinerja Progjagar                                                                                                                                                                                                                                                                           5. Laporan Daya Serap                                                                                                                                                                                                                                             6.Lapdalrenbang Kesdam I/BB.                                                                                                                                                                                                                                                                          7. Laplakgar Des 2024                                                                                                                                                                                                   </t>
    </r>
    <r>
      <rPr>
        <b/>
        <sz val="12"/>
        <rFont val="Arial"/>
        <family val="2"/>
      </rPr>
      <t xml:space="preserve">B. Bukti Pendukung.         </t>
    </r>
    <r>
      <rPr>
        <sz val="12"/>
        <rFont val="Arial"/>
        <family val="2"/>
      </rPr>
      <t xml:space="preserve">                                                                                                                                                                                                                                    1. Dokumen Renja Kesdam I/BB                                                                                                                                                                                                                                             2. Dokumen Perkin Kesdam I/BB                                                                                                                      3. Media Sisfo Kesdam I/BB                                                                    </t>
    </r>
  </si>
  <si>
    <t>Ya, Satker Kesdam I/BB telah menyusun laporan kinerja tepat waktu setiap triwulannya</t>
  </si>
  <si>
    <r>
      <rPr>
        <b/>
        <sz val="12"/>
        <rFont val="Arial"/>
        <family val="2"/>
      </rPr>
      <t xml:space="preserve">A. Bukti Utama.    </t>
    </r>
    <r>
      <rPr>
        <sz val="12"/>
        <rFont val="Arial"/>
        <family val="2"/>
      </rPr>
      <t xml:space="preserve">                                                                                                                                                                                                                                         1. Laporan Evaluasi Progjagar Smtr-I TA. 2024.                                                                                                                                                                                                                                             2. Laporan Evaluasi Progjagar Smtr-II TA. 2024.                                                                                                                      3. Laporan LKIP TA. 2023                                                                    4. Laporan Kinerja TW  IV TA. 2024.                                                                                                                                                                                                                                                                           5. Laporan Lapdallak Renbang T                                                                                                                                                                                                                                              6.Laporan Pelaksanaan Anggaran dan Daya Serap Bln Desember                                                                                                                                                                                                                                                                                                                                                                                                                                                                              </t>
    </r>
    <r>
      <rPr>
        <b/>
        <sz val="12"/>
        <rFont val="Arial"/>
        <family val="2"/>
      </rPr>
      <t xml:space="preserve">B. Bukti Pendukung. </t>
    </r>
    <r>
      <rPr>
        <sz val="12"/>
        <rFont val="Arial"/>
        <family val="2"/>
      </rPr>
      <t xml:space="preserve">                                                                                                                                                                                                                                            1. Surat pengantar Laporan Evaluasi Progjagar Smtr-I TA. 2024.                                                                                                                                                                                                                                             2. Surat pengantar Laporan Kinerja TA. 2024.                                                                                                                      </t>
    </r>
  </si>
  <si>
    <t>Ya, seluruh pelaporan kegiatan utama telah memberikan informasi tentang output, outcome yang diperoleh</t>
  </si>
  <si>
    <r>
      <rPr>
        <b/>
        <sz val="12"/>
        <rFont val="Arial"/>
        <family val="2"/>
      </rPr>
      <t>A. Bukti Utama.</t>
    </r>
    <r>
      <rPr>
        <sz val="12"/>
        <rFont val="Arial"/>
        <family val="2"/>
      </rPr>
      <t xml:space="preserve">                                                                                                                                                                          1. Dokumen LKIP Satker.                                                                                        2. Laporan Evaluasi Progjagar 2024                                                     3. Laplakgar 2024                                                                    4. Dokumen laporan Kinerja Satker TW-I s.d TW-IV 2024.                                                                                                                                                                                                                                                                           5. Nilai IKPA TA. 2024.                                                                                                                                                                                                                                                                                                                                                                                                                                                                                                                                                                                                         6. Laporan Keuangan TA. 2024                                                                                                                                                                                                                                                                                                                                                                                                                                                                                                                                                                                                       </t>
    </r>
    <r>
      <rPr>
        <b/>
        <sz val="12"/>
        <rFont val="Arial"/>
        <family val="2"/>
      </rPr>
      <t xml:space="preserve">B. Bukti Pendukung </t>
    </r>
    <r>
      <rPr>
        <sz val="12"/>
        <rFont val="Arial"/>
        <family val="2"/>
      </rPr>
      <t xml:space="preserve">                                                                                                                                                                                                                                                                                                                            1. Kep Dipa Revisi 16 Ta. 2024 .                                                                                                                                                                                                                                                                                                                                                                                                                                                                                                                                                                                         2. Media Sisfo Kesdam I/BB</t>
    </r>
  </si>
  <si>
    <t>Ya, terdapat sistem informasi/mekanisme penyampaian informasi tugas di Satker Kesdam I/BB</t>
  </si>
  <si>
    <r>
      <rPr>
        <b/>
        <sz val="12"/>
        <rFont val="Arial"/>
        <family val="2"/>
      </rPr>
      <t>A. Bukti Utama.</t>
    </r>
    <r>
      <rPr>
        <sz val="12"/>
        <rFont val="Arial"/>
        <family val="2"/>
      </rPr>
      <t xml:space="preserve">                                                                                                                                                                               1. Media Sisfo Kesdam I/BB                                                                                                                                                                                                                                                                                                                                                                   2. Capture Apk Kinerja Progjagar                                                                                                                                                                                                                                                                                                                                                                                                                                                                                                                           </t>
    </r>
    <r>
      <rPr>
        <b/>
        <sz val="12"/>
        <rFont val="Arial"/>
        <family val="2"/>
      </rPr>
      <t>B. Bukti Pendukung.</t>
    </r>
    <r>
      <rPr>
        <sz val="12"/>
        <rFont val="Arial"/>
        <family val="2"/>
      </rPr>
      <t xml:space="preserve">                                                                                                                                                                                                                                                                        1. ST Kakesdam I/BB ttg Capaian Kinerja Satuan.                                                                                                                                                                                                                                                                          2. ST Kakesdam I/BB ttg pelaks Progjagar dan daya.                                                                                                                                                                                                                                                                                  3. Laporan Daya Serap TA. 2024</t>
    </r>
  </si>
  <si>
    <t xml:space="preserve">Ya, seluruh kegiatan Satker Kesdam I/BB berupaya untuk meningkatkan kompetensi personel </t>
  </si>
  <si>
    <t xml:space="preserve">A. Bukti Utama.                                                                                                                                                                                                                                1.  Sprin Supervisi RS                                                                                                                                        2. Sprin Bimtek Dalproggar                                                                                                                                                                                                                                                                                     3. Sprin Bimtek Lakgar                                                                    4. Sprin Penelitian data RKA                                                                                                                                                                                                                                                                           5. Sprin Penggunaan SIMRS                                                                                                                                                                                                                                                                                                                                                                                                                                                                                                                                                                                                                                                                                                                                                                                                                                    B. Bukti Pendukung.                                                                                                                                                                                                                                                                                                                                                                   1. Surat Bimtek Lakgar                                        2. Sprin Bimtek Lakgar                                                                   </t>
  </si>
  <si>
    <t>'Persentase sasaran dengan capaian 100% berdasarkan perkin yang telah disusun</t>
  </si>
  <si>
    <r>
      <rPr>
        <b/>
        <sz val="12"/>
        <rFont val="Arial"/>
        <family val="2"/>
      </rPr>
      <t xml:space="preserve">A. Bukti Utama.    </t>
    </r>
    <r>
      <rPr>
        <sz val="12"/>
        <rFont val="Arial"/>
        <family val="2"/>
      </rPr>
      <t xml:space="preserve">                                                                                                                                                       1. Dokumen LKIP Kesdam I/BB TA. 2023.                                                                                                                                                                                                                                                                                                                                    2. .                                                                                                                                                                                                                                                                                                                                    3. Dokumen IKPA Kesdam I/BB TA. 2023.                                                                                                                                                                                                                                                                                                                                    4. Dokumen IKPA Kesdam I/BB TA. 2024.                                                                                                                                                                                                                                                                                                                                    5. Realisasi Anggaran TA. 2023.                                                                                                                                                                                                                                                                                                                                    6. Realisasi Anggaran TA. 2024.                                                                                                                                                                                                                                                                                                                                                                                                                                                                                                                                                                                                                                                                </t>
    </r>
    <r>
      <rPr>
        <b/>
        <sz val="12"/>
        <rFont val="Arial"/>
        <family val="2"/>
      </rPr>
      <t xml:space="preserve">B. Bukti Pendukung.   </t>
    </r>
    <r>
      <rPr>
        <sz val="12"/>
        <rFont val="Arial"/>
        <family val="2"/>
      </rPr>
      <t xml:space="preserve">                                                                                                                                                                                                                                             1. Dokumen Perjanjian Kinerja Kesdam I/BB TA. 2024.                                                                                                                                                                                                                                                                                                                                                                                                                                                                                                                                                                                                                                                                                                                                                                                                                                                                                                                                                                                             2. Laporan Kinerja Satker Kesdam I/BB TW-I s.d TW-IV TA. 2024.                                          3. Laporan Daya Serap Kesdam I/BB TW-I s.d TW-IV TA. 2024.                                                                                                                                                                                                                                                4. Capture Aplikasi Om Span .                                   5. Capture Aplikasi Laplakgar</t>
    </r>
  </si>
  <si>
    <t>Seluruh capaian kinerja (Perjanjian Kinerja) merupakan dasar dalam pemberian reward and punishment</t>
  </si>
  <si>
    <t>Terdapat penjenjangan kinerja yang mengacu pada kinerja utama organisasi  dan digunakan dalam penjabaran kinerja seluruh personel</t>
  </si>
  <si>
    <r>
      <rPr>
        <b/>
        <sz val="12"/>
        <rFont val="Arial"/>
        <family val="2"/>
      </rPr>
      <t xml:space="preserve">A. Bukti Utama. </t>
    </r>
    <r>
      <rPr>
        <sz val="12"/>
        <rFont val="Arial"/>
        <family val="2"/>
      </rPr>
      <t xml:space="preserve">                                                                                                                                                                                                                        1. IKU TNI AD                                                                                                                                                                                                                                                 2.Penjenjangan Kinerja Kesdam I/BB I BB                                                                                                                                                                                                                           </t>
    </r>
    <r>
      <rPr>
        <b/>
        <sz val="12"/>
        <rFont val="Arial"/>
        <family val="2"/>
      </rPr>
      <t xml:space="preserve">B. Bukti Pendukung.     </t>
    </r>
    <r>
      <rPr>
        <sz val="12"/>
        <rFont val="Arial"/>
        <family val="2"/>
      </rPr>
      <t xml:space="preserve">                                                                                                                                                                                   2. SOP Kesdam I/BB                                                                                                                                                                                         3. Orgas Kesdam I/BB                                                                                                                                                                                                                                                                                                                                  4. Job Description Kesdam I/BB TA. 2024.                                                                                                                                                                                                                                                                                                                                                                                                                                                                                                                                                                                 5. Analisa jabatan &amp; beban kerja Personel Kesdam I/BB                                                                                                                                                                                                                                                                 6. Perjanjian Kinerja Kesdam I/BB</t>
    </r>
  </si>
  <si>
    <t>Data dukung yang disajikan telah membuktikan bahwa Target kinerja utama tercapai 100% dan lebih baik dari capaian kinerja utama tahun sebelumnya serta lebih baik dari capaian kinerja nasional/rata-rata capaian kinerja unit yang sejenis</t>
  </si>
  <si>
    <r>
      <rPr>
        <b/>
        <sz val="12"/>
        <rFont val="Arial"/>
        <family val="2"/>
      </rPr>
      <t>A. FUNGSI UTAMA.</t>
    </r>
    <r>
      <rPr>
        <sz val="12"/>
        <rFont val="Arial"/>
        <family val="2"/>
      </rPr>
      <t xml:space="preserve">
1. SOP Gar Pembekalan kesdam I/BB
2. SOP Gar Jasa Kesdam I/BB
3. SOP Gar Har Kesdam I/BB              
4. SOP Gar Kontruksi Bangunan Kesdam I/BB                                         
5. SOP Gar Fungsi Utama tentang penyelenggaraan lainnya sesuai Orgas balak Kodam     
</t>
    </r>
    <r>
      <rPr>
        <b/>
        <sz val="12"/>
        <rFont val="Arial"/>
        <family val="2"/>
      </rPr>
      <t>B. FUNGSI ORGANIK</t>
    </r>
    <r>
      <rPr>
        <sz val="12"/>
        <rFont val="Arial"/>
        <family val="2"/>
      </rPr>
      <t xml:space="preserve">.
1. SOP Pengamanan personel, berita, Rolakir, dan  kegiatan  sehari-hari  di lingkungan Kesdam I/BB 
2. SOP Kegiatan pelatihan personel Kesdam I/BB   
3. SOP Rawatan Prajurit
4. SOP Pembinaan Prajurit 
5. SOP Pendataan Prajurit Kesdam I/BB
6. SOP Urlog Kesdam I/BB
7. SOP Urlog Kesdam I/BB
8. SOP Duk Data Ter Wil Kesdam I/BB  
9. SOP Renprogar Kesdam I/BB
10. SOP Sistem Dal Internal yang Akuntable.
11. Data Dukung 
c. Maklumat
                                            </t>
    </r>
  </si>
  <si>
    <t xml:space="preserve">A. Dokumentasi Baner Kebijakan Pelayanan. 
B. Publikasi SOP melalui banner.   
C.Data Dukung.                                             </t>
  </si>
  <si>
    <t>A. Jawaban LHP Rekom Rik BPK RI Okt 2023</t>
  </si>
  <si>
    <t>A. Sertifikat akreditasi Yan Rumkit Jajaran Kesdam I/BB.
B. Publikasi SOP melalui banner.
C. Dokumentasi Baner Kebijakan Pelayanan. 
D. Data Dukung</t>
  </si>
  <si>
    <t>A. Data Giat Lat Kesdam I/BB</t>
  </si>
  <si>
    <t>A. Capture Media Online.
B. Capture Plang Informasi Pelayanan.</t>
  </si>
  <si>
    <t>A. Dokumen Penerima Penghargaan.
B. Dokumen Penunjang Sistem.
C. Dokumen Penjatuhan Hukuman.</t>
  </si>
  <si>
    <t>A. Alur Layanan.
B. Layanan yang ada.
C. Capture pengumuman.</t>
  </si>
  <si>
    <t>Aplikasi yang Terintegrasi.</t>
  </si>
  <si>
    <t>A. Dokumentasi Latihan Rumkitlap Kesdam I/BB</t>
  </si>
  <si>
    <t>Terdapat media konsultasi dan pengaduan secara offline dan online, tersedia petugas khusus yang menangani namun belum terintegrasi dengan SP4N-LAPOR!</t>
  </si>
  <si>
    <t>A. Secata Offline di Tempat (Kotak saran)
B. Secara Online Website https://kesdamibb.com</t>
  </si>
  <si>
    <t>Terdapat unit pengelola khusus untuk konsultasi dan pengaduan, serta surat penugasan pengelola kanal SP4N-LAPOR! di Satker</t>
  </si>
  <si>
    <t>A. Surat Tugas Unit Penyelenggara Pelayanan Publik
B. Surat Tugas Pengaduan Masyarakat</t>
  </si>
  <si>
    <t>Evaluasi atas penanganan keluhan/masukan dan konsultasi dilakukan secara berkala (minimal 4 kali dalam 1 tahun)</t>
  </si>
  <si>
    <t>A. Evaluasi Pengaduan Masyarakat Smt I
B. Evaluasi Pengaduan Masyarakat Smt II</t>
  </si>
  <si>
    <t>Survei kepuasan publik terhadap pelayanan dilakukan minimal 4 kali dalam setahun</t>
  </si>
  <si>
    <t>A. Dokumen Survei.
B. Survei Anti Korupsi.
C. Survei Kepuasan Masyarakat.</t>
  </si>
  <si>
    <t>Hasil survei kepuasan publik dapat diakses secara  online (website, media sosial, dll) dan offline</t>
  </si>
  <si>
    <t>Capture dan Foto Dokumentasi</t>
  </si>
  <si>
    <t>Jika dilakukan tindak lanjut atas seluruh hasil survei kepuasan publik</t>
  </si>
  <si>
    <t>A. Dokumen Rapat.
B. Nota Dinas.
C. Notulen.
D. Sprin.
E. Laporan.</t>
  </si>
  <si>
    <t>Terdapat pelayanan yang menggunakan teknologi informasi pada seluruh proses pemberian layanan satuan (fungsi utama dan fungsi organik)</t>
  </si>
  <si>
    <t>A. Capture Media Online
B. WA Group sebagai Pemamfaatan Teknologi Informasi</t>
  </si>
  <si>
    <t>Aplikasi yang memiliki database di Kesdam.</t>
  </si>
  <si>
    <t>Perbaikan dilakukan secara terus-menerus (berkala minimal 4 kali/tahun)</t>
  </si>
  <si>
    <t>Sisfo Pers.</t>
  </si>
  <si>
    <t xml:space="preserve">Upaya dan/atau inovasi yang dilakukan telah mendorong perbaikan seluruh pelayanan publik yang prima (lebih Cepat dan mudah) </t>
  </si>
  <si>
    <t>A. Kesesuaian Persyaratan
B. Kemudahan Sistem, Mekanisme, dan Prosedur
C. Kecepatan Waktu Penyelesaian
D. Kejelasan Biaya/Tarif, Gratis
E. Kualitas Produk Spesifikasi Jenis Pelayanan
F. Kompetensi Pelaksana/Web
G. Perilaku Pelaksana/Web
H. Kualitas Sarana dan prasarana
I. Penanganan Pengaduan, Saran dan Masukan</t>
  </si>
  <si>
    <t>1. Waktu lebih cepat
2. Pelayanan Publik yang terpadu
3. Alur lebih pendek/singkat
4 Terintegrasi dengan aplikasi</t>
  </si>
  <si>
    <t>Pengaduan pelayanan  dan konsultasi telah direspon dengan cepat melalui berbagai kanal/media</t>
  </si>
  <si>
    <t>Nilai hasil Survei Eksternal atas Persepsi Anti Korupsi (Indeks Persepsi Anti Korupsi / IPAK)</t>
  </si>
  <si>
    <t>1. BA IPAK dan Hasil survei IPAK                                  2. Perkin</t>
  </si>
  <si>
    <t>Nilai Hasil Survei Eksternal Kualitas Pelayanan (Indeks Persepsi Kualitas Pelayanan Publik / IPKP)</t>
  </si>
  <si>
    <t>1. BA survei IKM dan IPAK                             2. Rumus Survei IKM</t>
  </si>
  <si>
    <t xml:space="preserve"> i. Ren Giat Sun Revisi Renja                            
i.a1revisi renja 2024
 b. dokumen Lapdallakrenbang                                                                               i b1 tw1
i b2 tw2
i b3 tw3
i b3 tw4
                                                     </t>
  </si>
  <si>
    <t>B</t>
  </si>
  <si>
    <t>1. Kebijakan/aturan/ketentuan terkait penerapan  keterbukaan informasi publik                                                      2. Rapat terkait tim PPID                       3. Sprin PPID                                                        4. Kolom PPID dalam website            5. Sarana PPID: Capture spanduk/banner, website dan media sosial                                                      6. Data dukung lain</t>
  </si>
  <si>
    <r>
      <rPr>
        <b/>
        <sz val="12"/>
        <rFont val="Arial"/>
        <family val="2"/>
      </rPr>
      <t xml:space="preserve">A. Bukti Utama.    </t>
    </r>
    <r>
      <rPr>
        <sz val="12"/>
        <rFont val="Arial"/>
        <family val="2"/>
      </rPr>
      <t xml:space="preserve">                                                                                                                                            a. Piagam penghargaan I dari Kakesdam I/BB.                                                                                                                                                                                                                                                                                                                                    b. Piagam Penghargaan II dari Kakesdam I/BB                                                                                                                                                                                                                                                                                                                                                                                                                                                                                                                                                                                                                                                                                                                                                                                                                                                             </t>
    </r>
    <r>
      <rPr>
        <b/>
        <sz val="12"/>
        <rFont val="Arial"/>
        <family val="2"/>
      </rPr>
      <t xml:space="preserve">B. Bukti Pendukung.      </t>
    </r>
    <r>
      <rPr>
        <sz val="12"/>
        <rFont val="Arial"/>
        <family val="2"/>
      </rPr>
      <t xml:space="preserve">                                                                                                                                                                                                                     1. Dokumentasi pemberian Reward I kepada Pers Purna Tugas .                                                                                                                                                                                                                            2. Dokumentasi pemberian Reward II kepada Pers Purna Tugas 3.Dokumen LKIP 2023.                                                                                                                                                                                                                                                                                                                                    4. Dokumen Perkin                              5. IKPA 2024</t>
    </r>
  </si>
  <si>
    <t xml:space="preserve">laporan pengaduan                                       ilaporan dumas tw-I                   iilaporan dumas tw-II                                           iii.laporan dumas tw-III                                                   
ivlaporan dumas tw-IV
</t>
  </si>
  <si>
    <r>
      <t xml:space="preserve">1. Kesdam I/BB bertugas menyelenggarakan  dukungan kesehatan dan pelayanan kesehatan terhadap Prajurit, PNS Angkatan Darat dan keluarganya dalam rangka mendukungan tugas Kodam I/BB meliputi beberapa fungsi :                                                     </t>
    </r>
    <r>
      <rPr>
        <b/>
        <sz val="12"/>
        <rFont val="Arial"/>
        <family val="2"/>
      </rPr>
      <t>a.  Fungsi Utama.</t>
    </r>
    <r>
      <rPr>
        <sz val="12"/>
        <rFont val="Arial"/>
        <family val="2"/>
      </rPr>
      <t xml:space="preserve">  Kesehatan Kodam I/BB bertugas menyelenggarakan dukungan kesehatan (Dukkes) dan pelayanan kesehatan (Yankes) terhadap prajurit, PNS TNI AD dan keluarganya dalam rangka mendukung tugas Kodam I/BB                                                          </t>
    </r>
    <r>
      <rPr>
        <b/>
        <sz val="12"/>
        <rFont val="Arial"/>
        <family val="2"/>
      </rPr>
      <t xml:space="preserve">b. Fungsi Organik :               </t>
    </r>
    <r>
      <rPr>
        <sz val="12"/>
        <rFont val="Arial"/>
        <family val="2"/>
      </rPr>
      <t xml:space="preserve"> Fungsi Organik Militer yang meliputi : Kesehatan Preventif
a) Intelijen/Pam;
b) Ops/Dik/Lat;
c) Personel;
d) Logistik; dan
e) Teritorial
                                                                 </t>
    </r>
    <r>
      <rPr>
        <b/>
        <sz val="12"/>
        <rFont val="Arial"/>
        <family val="2"/>
      </rPr>
      <t>c. Fungsi Organik Pembinaan meliputi :                                                                                                         1) Fungsi Teknis kesehatan, meliputi :</t>
    </r>
    <r>
      <rPr>
        <sz val="12"/>
        <rFont val="Arial"/>
        <family val="2"/>
      </rPr>
      <t xml:space="preserve">
a) Perencanaan;
b) Pengorganisasian;
c) Pelaksanaan; dan
d) Pengendalian dan pengawasan
</t>
    </r>
  </si>
  <si>
    <t xml:space="preserve">Untuk membuktikan narasi penjelasan di atas, dalam link bukti dukung, telah kami lampirkan dokumen bukti dukung yang relevan dan valid sebagai berikut : </t>
  </si>
  <si>
    <t xml:space="preserve">Kesdam I/BB telah memaklumatkan standar pelayanan Kesehatan serta telah mempublikasikannya melalui media online maupun offline.
Maklumat pelayanan telah dipublikasikan melalui website satuan https://kesdamibb.com dan media sosial satuan, yaitu: Instagram @infokesdamibb, facebook infokes kesdamibb dan youtube infokes kesdamibb     
Untuk membuktikan narasi penjelasan di atas, dalam link bukti dukung, telah kami lampirkan dokumen bukti dukung yang relevan dan valid </t>
  </si>
  <si>
    <t xml:space="preserve">Untuk memastikan bahwa standar pelayanan yang dilaksanakan oleh Kesdam I/BB sesuai dengan ketentuan, telah dilaksanakan reviu atas standar pelayanan yang ditetapkan untuk memastikan kualitas pelayanan khususnya untuk lingkungan internal dengan publik utama adalah seluruh prajurit beserta keluarganya di lingkunganKesdam I/BB.
Kesdam I/BB telah melaksanakan upaya peningkatan kualitas pelayanan melalui reviu dan perbaikan Standar Pelayanan secara berkala dan berkelanjutan setiap triwulan dengan menggunakan hasil Kepuasan Masyarakat (SKM) dan hasil pengaduan publik internal. 
Pelaksanakan reviu mengacu kepada komponen Standar Pelayanan, yaitu:
- Aspek Persyaratan.
- Aspek Sistem,Mekanisme dan Prosedur.
- Aspek Jangka Waktu Pelayanan.                                                                                    
- Aspek Biaya atau tarif
- Aspek Produk Pelayanan.
- Aspek Kompetensi Pelaksana.
- Aspek Perilaku Pelaksana.
- Aspek Sarana dan Prasarana.
- Aspek Penanganan Pengaduan </t>
  </si>
  <si>
    <t xml:space="preserve">Dalam rangka meningkatkan kualitas pelayanan, Satker Kesdam I/BB  telah melakukan publikasi Standar Pelayanan dan Maklumat Pelayanan secara online melalui website serta media sosial satuan dan offline melalui surat edaran apabila dokumen berklasifikasi terbatas serta konfidensial/rahasia. 
Standar pelayanan ini dibagi menjadi dua kategori diantaranya :
1. Standar pelayanan internal dalam rangka menyelenggarakan pelayanan internal Kesdam I/BB , terdapat sasaran berupa Prajurit,serta Keluarga dari Kesdam I/BB beserta jajarannya berupa pelayanan diantaranya :
a. Pelayanan Administrasi : KTA, KPI, KPS, SIJ, Pinjaman Bank, Pengajuan TWP, serta Pengajuan Nikah dan Cerai.
b. Pelayanan Bantuan Hukum : Bantuan hukum untuk Prajurit serta Keluarga.
c. Pelayanan Kesehatan : Pemeriksaan Kesehatan di rumah sakit jajaran Kesdam I/BB </t>
  </si>
  <si>
    <t xml:space="preserve">                                                                                                                                                                                                                                                                                                                                                                                                                                                            </t>
  </si>
  <si>
    <t>Dalam rangka implementasi peningkatan kemampuan dan kompetensi penerapan budaya pelayanan Kesdam I/BB  telah melakukan berbagai upaya yaitu dengan melakukan pelatihan, pembekalan dan sosialisasi kepada seluruh jajaran Kesdam I/BB untuk pelaksana layanan dengan tujuan untuk meningkatkan kualitas pelayanan publik yang prima. Adapun upaya yang dilakukan adalah sebagai berikut :                                             a. Pelatihan Aplikasi Laplakgar                    b. Pelatihan Aplikasi Sakti Modul Aset dan Persediaan                                                    b. Pelatihan Aplikasi Sakti Modul Komitmen   c. Pelatihan Aplikasi Podul Anggaran</t>
  </si>
  <si>
    <t>Dalam publikasi yang diselenggarakan oleh Infokes terhadap publik internal maupun eksternalnya, Kesdam I/BB telah membentuk tim informasi kesehatan  yang terdiri dari personil penerangan kesdam I/BB.                                                             Dalam publikasi nya melaului facebook, youtube dan instagram Sedangkan untuk publik eksternal media yang digunakan adalah media offline dalam bentuk surat tertulis sesuai kebijakan dan karakteristik yang berlaku  dalam hal kegiatan personel Kesdam I/BB</t>
  </si>
  <si>
    <t xml:space="preserve">                                                                                                                                                                                                                                                                                                                                                                                                                                     Reward yang diberikan kepada petugas pemberi layanan yang berprestasi dan memiliki kinerja yang baik, antara lain:</t>
  </si>
  <si>
    <t>- Penghargaan dalam bentuk uang atau barang</t>
  </si>
  <si>
    <t xml:space="preserve">Dalam rangka meningkatkan kualitas pelayanan dan meningkatkan motivasi bagi petugas pemberi layanan, Satker Kesdam I/BB  membuat kebijakan tentang pemberian penghargaaan berupa Reward kepada Prajurit yang memiliki dedikasi dan kinerja yang baik di bidang pelayanan serta hukuman atau sangsi kepada prajurit yang tidak sesuai dengan ketentuan standart pelayanan yang telah ditetapkan, Kebijakan ini sebagai tolak ukur kualitas pelayanan serta memberikan efek determinan dalam meningkatkan kinerja petugas pelayanan publik di lingkungan Satker Kesdam I/BB </t>
  </si>
  <si>
    <t xml:space="preserve">LEMBAR KERJA EVALUASI (LKE) PENILAIAN WILAYAH TERTIB REFORMASI BIROKRASI (WTRB)
KESDAM I/BUKIT BARISAN TAHUN 2025
  </t>
  </si>
  <si>
    <t>Telah dilengkapi sesuai keterangan :                                           i.a1 Sprin Tim p gratifikasi
i.a2 undangan sosialisi gratifikasi
i.a3 notulen
i.a4 daftar hadir
i.a5 foto Sosialisasi gratifikasi
i.a6 foto Sosialisasi jam dan dan     apel
i.a7 Laporan Sosialisasi 
i.a8 Dokumentasi, Barner dan Spanduk.</t>
  </si>
  <si>
    <t xml:space="preserve">Data dukung :
ii.c1 Laporan Dalwas SPI tw 1
ii.c2 Laporan Dalwas SPI tw2 
ii.c3 Laporan Dalwas SPI tw3
ii.c4 Laporan Dalwas SPI tw4
ii.c5 Inovasi Dal Was
ii.c6 Dokumentasi                   ii.c7 Sprin Bin Pers  </t>
  </si>
  <si>
    <t xml:space="preserve">Data dukung :                        ii.d1 Sprin Tim SPI Kesdam l/BB
ii.d2 Pedoman SPI Kesdam l/BB
ii.d3 Naskah Sosialisasi SPI
ii.d4 Dokumentasi Informasi SPI
</t>
  </si>
  <si>
    <r>
      <t xml:space="preserve">Hasil evaluasi telah ditindak lanjuti.
Data dukung :                                           v.e1 </t>
    </r>
    <r>
      <rPr>
        <sz val="12"/>
        <rFont val="Arial"/>
        <family val="2"/>
        <charset val="204"/>
      </rPr>
      <t xml:space="preserve">Lap TINDAK LANJUT BK Tw – I
v.e2 Lap TINDAK LANJUT BK Tw - II
v.e3 Lap TINDAK LANJUT BK Tw - III
v.e4 Lap TINDAK LANJUT BK Tw - IV
</t>
    </r>
  </si>
  <si>
    <r>
      <rPr>
        <b/>
        <sz val="12"/>
        <rFont val="Arial"/>
        <family val="2"/>
      </rPr>
      <t xml:space="preserve">A. Data Utama </t>
    </r>
    <r>
      <rPr>
        <sz val="12"/>
        <rFont val="Arial"/>
        <family val="2"/>
      </rPr>
      <t xml:space="preserve">                                        1. Peta Proses Bisnis
2.SOP AP Satker                                         </t>
    </r>
    <r>
      <rPr>
        <b/>
        <sz val="12"/>
        <rFont val="Arial"/>
        <family val="2"/>
      </rPr>
      <t>B. Data Pendukung</t>
    </r>
    <r>
      <rPr>
        <sz val="12"/>
        <rFont val="Arial"/>
        <family val="2"/>
      </rPr>
      <t xml:space="preserve">                                       1. Orgas Satker                                 2. Job Diskription                                3. Mekhubjab Orgas Kesdam I/BB</t>
    </r>
  </si>
  <si>
    <t>https://drive.google.com/drive/folders/1vgtLbUU2jRkSxDo2zqxZZCRvP6ckLCZg?usp=sharing</t>
  </si>
  <si>
    <t>https://drive.google.com/drive/folders/18p1FDeI0J6TavcXdLgymDcTtgZkyXYjm?usp=sharing</t>
  </si>
  <si>
    <t>https://drive.google.com/drive/folders/1q5y-PUXzwGLy3WSMIcdBlZkWBYNgHS1O?usp=sharing</t>
  </si>
  <si>
    <t>https://drive.google.com/drive/folders/14NuzkOykRGwya8p0UnZLiWHe0gMhmYzW?usp=sharing</t>
  </si>
  <si>
    <t>https://drive.google.com/drive/folders/15IKqXxJ00rj6XRjiHrM23s8wiKKypaMY?usp=sharing</t>
  </si>
  <si>
    <t>https://drive.google.com/drive/folders/1U1RwHzrlgnznwBXSir9HkEuJbxcWE1pF?usp=sharing</t>
  </si>
  <si>
    <t>https://drive.google.com/drive/folders/1A_dlr5cLdaleY6-tLSPa3P3vkCwOxtgl?usp=sharing</t>
  </si>
  <si>
    <t>https://drive.google.com/drive/folders/1sFIbQEkt8sR-Jdc76c75MrM7LETwT2WF?usp=sharing</t>
  </si>
  <si>
    <t>https://drive.google.com/drive/folders/1h3bxQH7K46QWsJjMMLk2Zepc9h71RhPo?usp=sharing</t>
  </si>
  <si>
    <t>https://drive.google.com/drive/folders/1jnqmv0PWxmmVO66qtDD0v-AFc_nMv1N1?usp=sharing</t>
  </si>
  <si>
    <t>https://drive.google.com/drive/folders/1mRWv7-5aVxDe0dgpgl20WU124t9VyKfY?usp=sharing</t>
  </si>
  <si>
    <t>https://drive.google.com/drive/folders/1a-BVrDah2ygarntbyuod2tIjFdIbrPFS?usp=sharing</t>
  </si>
  <si>
    <t>https://drive.google.com/drive/folders/1Y2sKX54xRGADEWuKFCUtVht0sgj-l-8i?usp=sharing</t>
  </si>
  <si>
    <t>https://drive.google.com/drive/folders/1rxVB5TP_XDl1UkVIqQ5UolHQuaJIgaSV?usp=sharing</t>
  </si>
  <si>
    <t>https://drive.google.com/drive/folders/1XRruSnBYrJNRHTGj85L_p2xHGUek95ff?usp=sharing</t>
  </si>
  <si>
    <t>https://drive.google.com/drive/folders/1jnf21f-F8Ma1gdn3dPlO7tZnn6hKWN1a?usp=sharing</t>
  </si>
  <si>
    <t>https://drive.google.com/drive/folders/1ZA5BCqki4VYddUXYGV6oV4BDqIMtfmqf?usp=sharing</t>
  </si>
  <si>
    <t>https://drive.google.com/drive/folders/1f7ttjq9tYklr13zV-9pRove4jl5xSoBW?usp=sharing</t>
  </si>
  <si>
    <t>https://drive.google.com/drive/folders/1IUrRtTpNCtgQAy3BKoboWpicHne6HW9L?usp=sharing</t>
  </si>
  <si>
    <t>https://drive.google.com/drive/folders/1G-46Ul45IeUuQgVmE-lA_Y76HJlzmoUq?usp=sharing</t>
  </si>
  <si>
    <t>https://drive.google.com/drive/folders/1jbi5-eaDKpsfjdzFJ7J5VPmXeStzfdi0?usp=sharing</t>
  </si>
  <si>
    <t>https://drive.google.com/drive/folders/1oV1lJB9CSGcFHzgDSp75Lp1c_PiMz9fW?usp=sharing</t>
  </si>
  <si>
    <t>https://drive.google.com/drive/folders/1qCvq_yL1K4u-9f3Z8Gm61usJCMnSpFSW?usp=sharing</t>
  </si>
  <si>
    <t>https://drive.google.com/drive/folders/1tgacI_s_FJ6XXVUkAAK-pOzeaJXVe4kF?usp=sharing</t>
  </si>
  <si>
    <t>https://drive.google.com/drive/folders/1zc5U1UdAi7vEsU0OWDgBV6QGjXGd80da?usp=sharing</t>
  </si>
  <si>
    <t>https://drive.google.com/drive/folders/1nErCMTP_6RvPbnh0WtwO279O3kfKMUT6?usp=sharing</t>
  </si>
  <si>
    <t>https://drive.google.com/drive/folders/1AmPoprYhJMvhXqMHAMMhua8obIJLrEY6?usp=sharing</t>
  </si>
  <si>
    <t>https://drive.google.com/drive/folders/1NZjRINlN-0GRLRC-5mPmWMRLfkzDRpBf?usp=sharing</t>
  </si>
  <si>
    <t>https://drive.google.com/drive/folders/1I9eZFVzO2lnRTbNuG9vhFrl4NfMLlPPr?usp=sharing</t>
  </si>
  <si>
    <t>https://drive.google.com/drive/folders/1O0rMpFtJXLyMfGM9_TWgzyfaoqs9igE7?usp=sharing</t>
  </si>
  <si>
    <t>https://drive.google.com/drive/folders/1IDsx9brVE9uqFUQtxJsVFHuJf2nlhIpS?usp=sharing</t>
  </si>
  <si>
    <t>https://drive.google.com/drive/folders/1PhiiM7QbgxvfhFCKryuhrELFazjKnwLV?usp=sharing</t>
  </si>
  <si>
    <t>https://drive.google.com/drive/folders/1VqM93tYGzqsEYLx9s4iH4Vbhxs56vNNF?usp=sharing</t>
  </si>
  <si>
    <t>https://drive.google.com/drive/folders/1MSSl3rkqvnbWAQ4adpXePVkIo0fJUwEh?usp=sharing</t>
  </si>
  <si>
    <t>https://drive.google.com/drive/folders/1CAPTRPVS6rwQ3Cbg5yCcR_Q8sbH3ex8B?usp=sharing</t>
  </si>
  <si>
    <t>https://drive.google.com/drive/folders/1m1U4PkaUQktL4-o1yU-zIGTkKWvqcrbK?usp=sharing</t>
  </si>
  <si>
    <t xml:space="preserve">Pada prinsipnya target kinerja Kesdam I/BB Tahun 2024 telah tercapai 100%. Capaian tersebut lebih tinggi dari capaian Tahun 2023, dengan perbandingan menurut beberapa indikator pengukuran sebagai berikut:
1. Perbandingan capaian IKPA
a. Tahun 2024 : 96.70 %
b. Tahun 2025 : 98.09 %
2. Perbandingan capaian LKIP
a. Tahun 2024 : 99.53
b. Tahun 2025 : 91.49
3. Perbandingan Realisasi Anggaran 
a. Tahun 2024 : 99.53
b. Tahun 2025 : 91.49
</t>
  </si>
  <si>
    <t>https://drive.google.com/drive/folders/1OLC1EeLKk6BnGNsifHArWWKVchC1QjYv?usp=sharing</t>
  </si>
  <si>
    <t>https://drive.google.com/drive/folders/19q6VMhjAJfvo-qiRI7rqj_HHjh5y-FdK?usp=sharing</t>
  </si>
  <si>
    <t>https://drive.google.com/drive/folders/1uxcqVVyqacJ0y-OTYOAPaJ5s4aBvHFjM?usp=sharing</t>
  </si>
  <si>
    <t>https://drive.google.com/drive/folders/1Hq2w6adYYcYb5gX9rDrb4M6amRCzisKN?usp=sharing</t>
  </si>
  <si>
    <t>https://drive.google.com/drive/folders/1DRjgnc5sNnoZTBFFEi2dFKKi2l3Xma1J?usp=sharing</t>
  </si>
  <si>
    <t>https://drive.google.com/drive/folders/1HAak4N06iMzO30kfGcCft8tMr4gGKjYA?usp=sharing</t>
  </si>
  <si>
    <t>https://drive.google.com/drive/folders/1Z2vuOHFx2hcpLEj-AyY-hywc57-cRHGg?usp=sharing</t>
  </si>
  <si>
    <t>https://drive.google.com/drive/folders/1e7OxktlzAnIg2_N-VsIrL_uzhbwTVW45?usp=sharing</t>
  </si>
  <si>
    <t>https://drive.google.com/drive/folders/1xFde0yAcCexbeJUPPHVqhCwWvUbbbg-W?usp=sharing</t>
  </si>
  <si>
    <t>https://drive.google.com/drive/folders/1uCBkH-qZ08Zq5TZPEuexThFoAak8F9Ah?usp=sharing</t>
  </si>
  <si>
    <t>https://drive.google.com/drive/folders/1nzG00-5aIITKD82YN_F3b7i0pRoG7XnG?usp=sharing</t>
  </si>
  <si>
    <t>https://drive.google.com/drive/folders/15G1EFkBMKqt_mRAa8nC-2WpS7cq3CILo?usp=sharing</t>
  </si>
  <si>
    <t>https://drive.google.com/drive/folders/1k5DqcyXX6MqFJp36QCfBfLREeSllcDmB?usp=sharing</t>
  </si>
  <si>
    <t>https://drive.google.com/drive/folders/1qcH41C84RbBvSl7O-Yl317XzLIjK-G2u?usp=sharing</t>
  </si>
  <si>
    <t>https://drive.google.com/drive/folders/1YbITQj07pjiafUipovBVhJ30r_qbxBu-?usp=sharing</t>
  </si>
  <si>
    <t>https://drive.google.com/drive/folders/1AM--dIHvgUoqBDT8ofH9E8NM-C7T0Zqd?usp=sharing</t>
  </si>
  <si>
    <t>https://drive.google.com/drive/folders/1e3O0XF56WPD8IjZwqvRO159AJ-W3BzC3?usp=sharing</t>
  </si>
  <si>
    <t>https://drive.google.com/drive/folders/1hRCpqyOG166TZoCEtm5tVQq3qnS9jDVO?usp=sharing</t>
  </si>
  <si>
    <t>https://drive.google.com/drive/folders/1WDQMnmYhxJy9Ic_uaCEX7pRndOhzmoTa?usp=sharing</t>
  </si>
  <si>
    <t>https://drive.google.com/drive/folders/1U3AC6tO_-gF4CAqoamwltZRW4fYFGAQU?usp=sharing</t>
  </si>
  <si>
    <t>https://drive.google.com/drive/folders/16y1yYVH_rSnCZ4e1X2JaZp-uPDscj6dw?usp=sharing</t>
  </si>
  <si>
    <t>https://drive.google.com/drive/folders/1qO-vMhOmRJuE-WaHSNe1AFwqTVgtAKWc?usp=sharing</t>
  </si>
  <si>
    <t>https://drive.google.com/drive/folders/1e505FXFjWO01LtQQWyDTD3t2AC0I411m?usp=sharing</t>
  </si>
  <si>
    <t>https://drive.google.com/drive/folders/1oaCZaikufFf3fis-tPfajEjh7RP_Az0j?usp=sharing</t>
  </si>
  <si>
    <t>https://drive.google.com/drive/folders/1Q1Knrx4Px6qsprsJLKyejxoifbbd7Fe4?usp=sharing</t>
  </si>
  <si>
    <t>https://drive.google.com/drive/folders/1rDphiBPkqV0GXBDiWzPYafTRBueGX_Iz?usp=sharing</t>
  </si>
  <si>
    <t>https://drive.google.com/drive/folders/16duJAhtr3LPFbJB6rLP4aTnNj_wbSnHN?usp=sharing</t>
  </si>
  <si>
    <t>https://drive.google.com/drive/folders/1-KhxnusGK3JOS1RlgAlvDlp59gJDKSac?usp=sharing</t>
  </si>
  <si>
    <t>https://drive.google.com/drive/folders/1VjBgoINBEN474gZ6xupPP5T7gpoQbUg8?usp=sharing</t>
  </si>
  <si>
    <t>https://drive.google.com/drive/folders/1yt9EOjMge61152EXINy5-l4GTuIq46pD?usp=sharing</t>
  </si>
  <si>
    <t>https://drive.google.com/drive/folders/1meM6HOMJ_2LkqnGUzfRs0RYuMBsZSPi5?usp=sharing</t>
  </si>
  <si>
    <t>https://drive.google.com/drive/folders/1K1ofEU0Z481WYz4-j8CCPKdJmjK6hs0U?usp=sharing</t>
  </si>
  <si>
    <t>https://drive.google.com/drive/folders/1C6weDd3jp6n1LBY1RIGi1RJ_NY49wdSb?usp=sharing</t>
  </si>
  <si>
    <t>https://drive.google.com/drive/folders/1ow13AH9tcZCNlf4plh3CBx-V0grRt17M?usp=sharing</t>
  </si>
  <si>
    <t>https://drive.google.com/drive/folders/13-yzQmQQcm6T4jHxeRET4gLGBHreO2Xl?usp=sharing</t>
  </si>
  <si>
    <t>https://drive.google.com/drive/folders/18eYBupBf6wz6cfhA8Mk6-L6cKgK28Djm?usp=sharing</t>
  </si>
  <si>
    <t>https://drive.google.com/drive/folders/1U6vcV3wLhHYTEWzRvJGft0ZfAb_wVPZj?usp=sharing</t>
  </si>
  <si>
    <t>https://drive.google.com/drive/folders/1PCxDk3b5GNeJTTVpflgIwZc-54hku2XM?usp=sharing</t>
  </si>
  <si>
    <t>https://drive.google.com/drive/folders/1r3rEfpIJpKbYqP7HEivlri3qB4aWb6Sx?usp=sharing</t>
  </si>
  <si>
    <t>https://drive.google.com/drive/folders/1ZBkRl_DA4vo8TCJuCroJFue7MY4QEUdV?usp=sharing</t>
  </si>
  <si>
    <t>https://drive.google.com/drive/folders/1ZNV9tgy0sanyT8vHCKhQ0guUndtMj2GH?usp=sharing</t>
  </si>
  <si>
    <t>https://drive.google.com/drive/folders/1c_6Z2LBF05BxHay_loz0qFsXf1dgI33c?usp=sharing</t>
  </si>
  <si>
    <t>https://drive.google.com/drive/folders/17YBhoZWVCY5poPxO-JRGs_5OxRDd83_N?usp=sharing</t>
  </si>
  <si>
    <t>https://drive.google.com/drive/folders/1zJvIdEcW1uhUVWjVRsV7S1fzRSLsx2uY?usp=sharing</t>
  </si>
  <si>
    <t>https://drive.google.com/drive/folders/1oFm12E9cbyAI_YzcMb26pj3wvym0zS0R?usp=sharing</t>
  </si>
  <si>
    <t>https://drive.google.com/drive/folders/1-ORWjNgKSEU5Mw-t4pRLPRf2wwn97v7M?usp=sharing</t>
  </si>
  <si>
    <t>https://drive.google.com/drive/folders/1YuVzAKSeupm7gkvEqs8mjKTbtRgZmulU?usp=sharing</t>
  </si>
  <si>
    <t>https://drive.google.com/drive/folders/1_8ZuPXERx0-rdXkVRqMe5kQ_PnZXZBq7?usp=sharing</t>
  </si>
  <si>
    <t>https://drive.google.com/drive/folders/15lcRKQDV3jPHnB89-KTWp3IJP-iUnCbB?usp=sharing</t>
  </si>
  <si>
    <t>https://drive.google.com/drive/folders/1JkdTpt13SgbcSvhmB2VXgLSMVh9v7GS8?usp=sharing</t>
  </si>
  <si>
    <t>https://drive.google.com/drive/folders/1rqpPrVAvWBoorFzjlDH_oJs0MQWPIUao?usp=sharing</t>
  </si>
  <si>
    <t>https://drive.google.com/drive/folders/1hGuYLNVVKTwBkVRYQC3lRSkAUA9ImH-a?usp=sharing</t>
  </si>
  <si>
    <t>https://drive.google.com/drive/folders/1ZH8810OszHXoyHnkzjQpHRgKbjgugnV4?usp=sharing</t>
  </si>
  <si>
    <t>https://drive.google.com/drive/folders/1jXw-qUULSl26hqMIOJ9b0_iNDV5qNh5K?usp=sharing</t>
  </si>
  <si>
    <t>https://drive.google.com/drive/folders/1rh2oizGpCYz1xeyjJNP5A9fEmMfoCLZl?usp=sharing</t>
  </si>
  <si>
    <t>https://drive.google.com/drive/folders/1zABB40zxgd5zhEGqoAT5NI0SzNvD2Bo_?usp=sharing</t>
  </si>
  <si>
    <t>https://drive.google.com/drive/folders/1Xzy7FoNivhXrAw92jBEXIKve3f3Q9nYI?usp=sharing</t>
  </si>
  <si>
    <t>https://drive.google.com/drive/folders/1K1ypIlGJlDbdXEPcEDtFyNpEWawZR0xW?usp=sharing</t>
  </si>
  <si>
    <t>https://drive.google.com/drive/folders/1ey4v6gdafuZ_envEKeTJaZ5Bv-3e65I0?usp=sharing</t>
  </si>
  <si>
    <t>https://drive.google.com/drive/folders/1nB6654ChQ5mwqr5cOBjTYSXiIn6-0ZhW?usp=sharing</t>
  </si>
  <si>
    <t>https://drive.google.com/drive/folders/1T1axJpAA9i8lJOE6lL306xMlm3b5XZ7F?usp=sharing</t>
  </si>
  <si>
    <t>https://drive.google.com/drive/folders/1i8BaouOxyeDsDL3v2kiFDQS1xUnu5c8T?usp=sharing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</si>
</sst>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164" formatCode="_(* #,##0.00_);_(* \(#,##0.00\);_(* &quot;-&quot;_);_(@_)"/>
  </numFmts>
  <fonts count="39">
    <font>
      <sz val="11"/>
      <color theme="1"/>
      <name val="Calibri"/>
      <family val="2"/>
      <charset val="1"/>
      <scheme val="minor"/>
    </font>
    <font>
      <sz val="11"/>
      <color theme="1"/>
      <name val="Calibri"/>
      <family val="2"/>
      <charset val="1"/>
      <scheme val="minor"/>
    </font>
    <font>
      <u/>
      <sz val="11"/>
      <color theme="10"/>
      <name val="Calibri"/>
      <family val="2"/>
      <charset val="1"/>
      <scheme val="minor"/>
    </font>
    <font>
      <u/>
      <sz val="11"/>
      <color theme="11"/>
      <name val="Calibri"/>
      <family val="2"/>
      <charset val="1"/>
      <scheme val="minor"/>
    </font>
    <font>
      <sz val="11"/>
      <color theme="1"/>
      <name val="Bookman Old Style"/>
      <family val="1"/>
    </font>
    <font>
      <sz val="12"/>
      <color theme="1"/>
      <name val="Bookman Old Style"/>
      <family val="1"/>
    </font>
    <font>
      <sz val="14"/>
      <color theme="1"/>
      <name val="Bookman Old Style"/>
      <family val="1"/>
    </font>
    <font>
      <b/>
      <sz val="12"/>
      <color theme="1"/>
      <name val="Bookman Old Style"/>
      <family val="1"/>
    </font>
    <font>
      <sz val="12"/>
      <name val="Bookman Old Style"/>
      <family val="1"/>
    </font>
    <font>
      <i/>
      <sz val="12"/>
      <color theme="1"/>
      <name val="Bookman Old Style"/>
      <family val="1"/>
    </font>
    <font>
      <b/>
      <sz val="12"/>
      <name val="Bookman Old Style"/>
      <family val="1"/>
    </font>
    <font>
      <sz val="16"/>
      <color theme="1"/>
      <name val="Calibri"/>
      <family val="2"/>
      <charset val="1"/>
      <scheme val="minor"/>
    </font>
    <font>
      <sz val="18"/>
      <color theme="1"/>
      <name val="Bookman Old Style Bold Italic"/>
    </font>
    <font>
      <b/>
      <sz val="18"/>
      <color rgb="FFFFFFFF"/>
      <name val="Bookman Old Style Bold Italic"/>
    </font>
    <font>
      <b/>
      <sz val="18"/>
      <color rgb="FF000000"/>
      <name val="Bookman Old Style Bold Italic"/>
    </font>
    <font>
      <b/>
      <sz val="14"/>
      <color theme="1"/>
      <name val="Bookman Old Style"/>
      <family val="1"/>
    </font>
    <font>
      <sz val="14"/>
      <color theme="1"/>
      <name val="Bookman Old Style Bold"/>
    </font>
    <font>
      <b/>
      <sz val="14"/>
      <color rgb="FF000000"/>
      <name val="Bookman Old Style Bold"/>
    </font>
    <font>
      <b/>
      <sz val="14"/>
      <color theme="1"/>
      <name val="Bookman Old Style Bold"/>
    </font>
    <font>
      <b/>
      <sz val="12"/>
      <color rgb="FF000000"/>
      <name val="Bookman Old Style"/>
      <family val="1"/>
    </font>
    <font>
      <sz val="12"/>
      <color rgb="FF000000"/>
      <name val="Bookman Old Style"/>
      <family val="1"/>
    </font>
    <font>
      <b/>
      <sz val="14"/>
      <color rgb="FF000000"/>
      <name val="Bookman Old Style"/>
      <family val="1"/>
    </font>
    <font>
      <b/>
      <sz val="16"/>
      <color rgb="FFFFFFFF"/>
      <name val="Bookman Old Style Bold Italic"/>
    </font>
    <font>
      <b/>
      <sz val="16"/>
      <color rgb="FFFFFFFF"/>
      <name val="Bookman Old Style"/>
      <family val="1"/>
    </font>
    <font>
      <b/>
      <sz val="16"/>
      <color rgb="FF000000"/>
      <name val="Bookman Old Style Bold Italic"/>
    </font>
    <font>
      <sz val="16"/>
      <color theme="1"/>
      <name val="Bookman Old Style Bold Italic"/>
    </font>
    <font>
      <sz val="11"/>
      <color indexed="8"/>
      <name val="Calibri"/>
      <family val="2"/>
      <charset val="134"/>
    </font>
    <font>
      <sz val="12"/>
      <name val="Arial"/>
      <family val="2"/>
    </font>
    <font>
      <b/>
      <sz val="12"/>
      <name val="Arial"/>
      <family val="2"/>
    </font>
    <font>
      <sz val="18"/>
      <name val="Arial"/>
      <family val="2"/>
    </font>
    <font>
      <b/>
      <sz val="14"/>
      <name val="Arial"/>
      <family val="2"/>
    </font>
    <font>
      <i/>
      <sz val="12"/>
      <name val="Arial"/>
      <family val="2"/>
    </font>
    <font>
      <sz val="14"/>
      <name val="Arial"/>
      <family val="2"/>
    </font>
    <font>
      <b/>
      <i/>
      <sz val="12"/>
      <name val="Arial"/>
      <family val="2"/>
    </font>
    <font>
      <sz val="11"/>
      <name val="Arial"/>
      <family val="2"/>
    </font>
    <font>
      <sz val="12"/>
      <color theme="1"/>
      <name val="Arial"/>
      <family val="2"/>
    </font>
    <font>
      <sz val="14"/>
      <color rgb="FF000000"/>
      <name val="Arial"/>
      <family val="2"/>
    </font>
    <font>
      <sz val="12"/>
      <color rgb="FF000000"/>
      <name val="Arial"/>
      <family val="2"/>
    </font>
    <font>
      <sz val="12"/>
      <name val="Arial"/>
      <family val="2"/>
      <charset val="204"/>
    </font>
  </fonts>
  <fills count="15">
    <fill>
      <patternFill patternType="none"/>
    </fill>
    <fill>
      <patternFill patternType="gray125"/>
    </fill>
    <fill>
      <patternFill patternType="solid">
        <fgColor theme="3" tint="0.59999389629810485"/>
        <bgColor indexed="64"/>
      </patternFill>
    </fill>
    <fill>
      <patternFill patternType="solid">
        <fgColor rgb="FF8497B0"/>
        <bgColor rgb="FF000000"/>
      </patternFill>
    </fill>
    <fill>
      <patternFill patternType="solid">
        <fgColor rgb="FF44546A"/>
        <bgColor rgb="FF000000"/>
      </patternFill>
    </fill>
    <fill>
      <patternFill patternType="solid">
        <fgColor rgb="FFD6DCE4"/>
        <bgColor rgb="FF000000"/>
      </patternFill>
    </fill>
    <fill>
      <patternFill patternType="solid">
        <fgColor rgb="FF8CB5E2"/>
        <bgColor indexed="64"/>
      </patternFill>
    </fill>
    <fill>
      <patternFill patternType="solid">
        <fgColor rgb="FF8497AF"/>
        <bgColor indexed="64"/>
      </patternFill>
    </fill>
    <fill>
      <patternFill patternType="solid">
        <fgColor rgb="FFD6DCE4"/>
        <bgColor indexed="64"/>
      </patternFill>
    </fill>
    <fill>
      <patternFill patternType="solid">
        <fgColor theme="8" tint="0.79998168889431442"/>
        <bgColor indexed="64"/>
      </patternFill>
    </fill>
    <fill>
      <patternFill patternType="solid">
        <fgColor theme="1"/>
        <bgColor indexed="64"/>
      </patternFill>
    </fill>
    <fill>
      <patternFill patternType="solid">
        <fgColor theme="4" tint="0.39997558519241921"/>
        <bgColor indexed="64"/>
      </patternFill>
    </fill>
    <fill>
      <patternFill patternType="solid">
        <fgColor theme="4"/>
        <bgColor indexed="64"/>
      </patternFill>
    </fill>
    <fill>
      <patternFill patternType="solid">
        <fgColor rgb="FFFFFF00"/>
        <bgColor indexed="64"/>
      </patternFill>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indexed="64"/>
      </left>
      <right/>
      <top style="thin">
        <color indexed="64"/>
      </top>
      <bottom style="thin">
        <color indexed="64"/>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style="thin">
        <color auto="1"/>
      </left>
      <right style="thin">
        <color auto="1"/>
      </right>
      <top/>
      <bottom/>
      <diagonal/>
    </border>
    <border>
      <left/>
      <right/>
      <top style="thin">
        <color auto="1"/>
      </top>
      <bottom style="thin">
        <color auto="1"/>
      </bottom>
      <diagonal/>
    </border>
    <border>
      <left/>
      <right style="thin">
        <color auto="1"/>
      </right>
      <top/>
      <bottom style="thin">
        <color auto="1"/>
      </bottom>
      <diagonal/>
    </border>
  </borders>
  <cellStyleXfs count="3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41" fontId="1" fillId="0" borderId="0" applyFont="0" applyFill="0" applyBorder="0" applyAlignment="0" applyProtection="0"/>
    <xf numFmtId="0" fontId="26" fillId="0" borderId="0">
      <alignment vertical="center"/>
    </xf>
    <xf numFmtId="0" fontId="2" fillId="0" borderId="0" applyNumberFormat="0" applyFill="0" applyBorder="0" applyAlignment="0" applyProtection="0"/>
  </cellStyleXfs>
  <cellXfs count="251">
    <xf numFmtId="0" fontId="0" fillId="0" borderId="0" xfId="0"/>
    <xf numFmtId="0" fontId="5" fillId="0" borderId="0" xfId="0" applyFont="1"/>
    <xf numFmtId="0" fontId="5" fillId="0" borderId="1" xfId="0" applyFont="1" applyBorder="1" applyAlignment="1">
      <alignment vertical="top" wrapText="1"/>
    </xf>
    <xf numFmtId="0" fontId="8" fillId="0" borderId="0" xfId="0" applyFont="1"/>
    <xf numFmtId="0" fontId="5" fillId="0" borderId="0" xfId="0" applyFont="1" applyAlignment="1">
      <alignment vertical="top"/>
    </xf>
    <xf numFmtId="0" fontId="11" fillId="0" borderId="0" xfId="0" applyFont="1"/>
    <xf numFmtId="2" fontId="13" fillId="4" borderId="3" xfId="0" applyNumberFormat="1" applyFont="1" applyFill="1" applyBorder="1" applyAlignment="1">
      <alignment horizontal="center" vertical="center" wrapText="1"/>
    </xf>
    <xf numFmtId="0" fontId="14" fillId="0" borderId="0" xfId="0" applyFont="1" applyAlignment="1">
      <alignment horizontal="center"/>
    </xf>
    <xf numFmtId="0" fontId="12" fillId="0" borderId="0" xfId="0" applyFont="1" applyAlignment="1">
      <alignment horizontal="center"/>
    </xf>
    <xf numFmtId="0" fontId="6" fillId="0" borderId="0" xfId="0" applyFont="1" applyAlignment="1">
      <alignment vertical="top"/>
    </xf>
    <xf numFmtId="0" fontId="16" fillId="0" borderId="0" xfId="0" applyFont="1" applyAlignment="1">
      <alignment vertical="top"/>
    </xf>
    <xf numFmtId="0" fontId="17" fillId="3" borderId="1" xfId="0" applyFont="1" applyFill="1" applyBorder="1" applyAlignment="1">
      <alignment vertical="top" wrapText="1"/>
    </xf>
    <xf numFmtId="0" fontId="15" fillId="2" borderId="1" xfId="0" applyFont="1" applyFill="1" applyBorder="1" applyAlignment="1">
      <alignment horizontal="center" vertical="top" wrapText="1"/>
    </xf>
    <xf numFmtId="0" fontId="19" fillId="5" borderId="1" xfId="0" applyFont="1" applyFill="1" applyBorder="1" applyAlignment="1">
      <alignment vertical="top" wrapText="1"/>
    </xf>
    <xf numFmtId="0" fontId="5" fillId="0" borderId="1" xfId="0" applyFont="1" applyBorder="1" applyAlignment="1">
      <alignment horizontal="center" vertical="top" wrapText="1"/>
    </xf>
    <xf numFmtId="10" fontId="13" fillId="4" borderId="3" xfId="1" applyNumberFormat="1" applyFont="1" applyFill="1" applyBorder="1" applyAlignment="1">
      <alignment horizontal="center" vertical="center" wrapText="1"/>
    </xf>
    <xf numFmtId="10" fontId="17" fillId="3" borderId="1" xfId="1" applyNumberFormat="1" applyFont="1" applyFill="1" applyBorder="1" applyAlignment="1">
      <alignment horizontal="center" vertical="top" wrapText="1"/>
    </xf>
    <xf numFmtId="10" fontId="15" fillId="2" borderId="2" xfId="1" applyNumberFormat="1" applyFont="1" applyFill="1" applyBorder="1" applyAlignment="1">
      <alignment horizontal="center" vertical="top" wrapText="1"/>
    </xf>
    <xf numFmtId="10" fontId="19" fillId="5" borderId="1" xfId="1" applyNumberFormat="1" applyFont="1" applyFill="1" applyBorder="1" applyAlignment="1">
      <alignment horizontal="center" vertical="top" wrapText="1"/>
    </xf>
    <xf numFmtId="10" fontId="0" fillId="0" borderId="0" xfId="1" applyNumberFormat="1" applyFont="1"/>
    <xf numFmtId="0" fontId="5" fillId="0" borderId="1" xfId="0" applyFont="1" applyBorder="1" applyAlignment="1">
      <alignment horizontal="center" vertical="top"/>
    </xf>
    <xf numFmtId="0" fontId="10" fillId="0" borderId="0" xfId="0" applyFont="1" applyAlignment="1">
      <alignment vertical="top"/>
    </xf>
    <xf numFmtId="0" fontId="10" fillId="0" borderId="0" xfId="0" applyFont="1" applyAlignment="1">
      <alignment horizontal="center" vertical="top"/>
    </xf>
    <xf numFmtId="0" fontId="8" fillId="0" borderId="0" xfId="0" applyFont="1" applyAlignment="1">
      <alignment horizontal="center" vertical="top"/>
    </xf>
    <xf numFmtId="0" fontId="8" fillId="0" borderId="0" xfId="0" applyFont="1" applyAlignment="1">
      <alignment vertical="top" wrapText="1"/>
    </xf>
    <xf numFmtId="0" fontId="8" fillId="0" borderId="0" xfId="0" applyFont="1" applyAlignment="1">
      <alignment horizontal="center" vertical="center"/>
    </xf>
    <xf numFmtId="10" fontId="8" fillId="0" borderId="0" xfId="1" applyNumberFormat="1" applyFont="1" applyFill="1"/>
    <xf numFmtId="2" fontId="19" fillId="5" borderId="1" xfId="0" applyNumberFormat="1" applyFont="1" applyFill="1" applyBorder="1" applyAlignment="1">
      <alignment horizontal="center" vertical="center" wrapText="1"/>
    </xf>
    <xf numFmtId="2" fontId="17" fillId="3" borderId="1" xfId="0" applyNumberFormat="1" applyFont="1" applyFill="1" applyBorder="1" applyAlignment="1">
      <alignment horizontal="center" vertical="center" wrapText="1"/>
    </xf>
    <xf numFmtId="0" fontId="0" fillId="0" borderId="0" xfId="0" applyAlignment="1">
      <alignment horizontal="center" vertical="center"/>
    </xf>
    <xf numFmtId="10" fontId="15" fillId="2" borderId="1" xfId="1" applyNumberFormat="1" applyFont="1" applyFill="1" applyBorder="1" applyAlignment="1">
      <alignment horizontal="center" vertical="top" wrapText="1"/>
    </xf>
    <xf numFmtId="10" fontId="13" fillId="4" borderId="1" xfId="1" applyNumberFormat="1" applyFont="1" applyFill="1" applyBorder="1" applyAlignment="1">
      <alignment horizontal="center" vertical="center" wrapText="1"/>
    </xf>
    <xf numFmtId="0" fontId="15" fillId="6" borderId="1" xfId="0" applyFont="1" applyFill="1" applyBorder="1" applyAlignment="1">
      <alignment vertical="top" wrapText="1"/>
    </xf>
    <xf numFmtId="2" fontId="15" fillId="2" borderId="1" xfId="0" applyNumberFormat="1" applyFont="1" applyFill="1" applyBorder="1" applyAlignment="1">
      <alignment horizontal="center" vertical="center" wrapText="1"/>
    </xf>
    <xf numFmtId="1" fontId="19" fillId="5" borderId="1" xfId="0" applyNumberFormat="1" applyFont="1" applyFill="1" applyBorder="1" applyAlignment="1">
      <alignment horizontal="center" vertical="top" wrapText="1"/>
    </xf>
    <xf numFmtId="49" fontId="7" fillId="8" borderId="1" xfId="0" applyNumberFormat="1" applyFont="1" applyFill="1" applyBorder="1" applyAlignment="1">
      <alignment vertical="top" wrapText="1"/>
    </xf>
    <xf numFmtId="2" fontId="5" fillId="0" borderId="1" xfId="0" applyNumberFormat="1" applyFont="1" applyBorder="1" applyAlignment="1">
      <alignment horizontal="center" vertical="center" wrapText="1"/>
    </xf>
    <xf numFmtId="0" fontId="5" fillId="0" borderId="1" xfId="0" quotePrefix="1" applyFont="1" applyBorder="1" applyAlignment="1">
      <alignment horizontal="center" vertical="top"/>
    </xf>
    <xf numFmtId="10" fontId="5" fillId="9" borderId="1" xfId="1" applyNumberFormat="1" applyFont="1" applyFill="1" applyBorder="1" applyAlignment="1" applyProtection="1">
      <alignment horizontal="left" vertical="top" wrapText="1"/>
      <protection locked="0"/>
    </xf>
    <xf numFmtId="0" fontId="20" fillId="0" borderId="1" xfId="0" applyFont="1" applyBorder="1" applyAlignment="1">
      <alignment vertical="top" wrapText="1"/>
    </xf>
    <xf numFmtId="1" fontId="20" fillId="0" borderId="1" xfId="0" applyNumberFormat="1" applyFont="1" applyBorder="1" applyAlignment="1">
      <alignment horizontal="center" vertical="top" wrapText="1"/>
    </xf>
    <xf numFmtId="49" fontId="5" fillId="0" borderId="1" xfId="0" applyNumberFormat="1" applyFont="1" applyBorder="1" applyAlignment="1">
      <alignment vertical="top" wrapText="1"/>
    </xf>
    <xf numFmtId="2" fontId="20" fillId="0" borderId="1" xfId="0" applyNumberFormat="1" applyFont="1" applyBorder="1" applyAlignment="1">
      <alignment horizontal="center" vertical="center" wrapText="1"/>
    </xf>
    <xf numFmtId="10" fontId="20" fillId="9" borderId="1" xfId="1" applyNumberFormat="1" applyFont="1" applyFill="1" applyBorder="1" applyAlignment="1" applyProtection="1">
      <alignment horizontal="center" vertical="top" wrapText="1"/>
      <protection locked="0"/>
    </xf>
    <xf numFmtId="2" fontId="21" fillId="3" borderId="1" xfId="0" applyNumberFormat="1" applyFont="1" applyFill="1" applyBorder="1" applyAlignment="1">
      <alignment horizontal="center" vertical="center" wrapText="1"/>
    </xf>
    <xf numFmtId="2" fontId="4" fillId="0" borderId="0" xfId="0" applyNumberFormat="1" applyFont="1" applyAlignment="1">
      <alignment horizontal="center" vertical="center"/>
    </xf>
    <xf numFmtId="2" fontId="15" fillId="7" borderId="1" xfId="0" applyNumberFormat="1" applyFont="1" applyFill="1" applyBorder="1" applyAlignment="1">
      <alignment horizontal="center" vertical="center" wrapText="1"/>
    </xf>
    <xf numFmtId="2" fontId="8" fillId="0" borderId="0" xfId="0" applyNumberFormat="1" applyFont="1" applyAlignment="1">
      <alignment horizontal="center" vertical="center" wrapText="1"/>
    </xf>
    <xf numFmtId="10" fontId="17" fillId="3" borderId="1" xfId="1" applyNumberFormat="1" applyFont="1" applyFill="1" applyBorder="1" applyAlignment="1">
      <alignment horizontal="center" vertical="center" wrapText="1"/>
    </xf>
    <xf numFmtId="10" fontId="15" fillId="2" borderId="1" xfId="1" applyNumberFormat="1" applyFont="1" applyFill="1" applyBorder="1" applyAlignment="1">
      <alignment horizontal="center" vertical="center" wrapText="1"/>
    </xf>
    <xf numFmtId="10" fontId="20" fillId="0" borderId="1" xfId="1" applyNumberFormat="1" applyFont="1" applyFill="1" applyBorder="1" applyAlignment="1">
      <alignment horizontal="center" vertical="center" wrapText="1"/>
    </xf>
    <xf numFmtId="10" fontId="0" fillId="0" borderId="0" xfId="1" applyNumberFormat="1" applyFont="1" applyAlignment="1">
      <alignment vertical="center"/>
    </xf>
    <xf numFmtId="10" fontId="8" fillId="0" borderId="0" xfId="1" applyNumberFormat="1" applyFont="1" applyFill="1" applyAlignment="1">
      <alignment vertical="center"/>
    </xf>
    <xf numFmtId="10" fontId="19" fillId="5" borderId="1" xfId="1" applyNumberFormat="1" applyFont="1" applyFill="1" applyBorder="1" applyAlignment="1">
      <alignment horizontal="center" vertical="center" wrapText="1"/>
    </xf>
    <xf numFmtId="10" fontId="5" fillId="0" borderId="1" xfId="1" applyNumberFormat="1" applyFont="1" applyFill="1" applyBorder="1" applyAlignment="1">
      <alignment horizontal="center" vertical="center" wrapText="1"/>
    </xf>
    <xf numFmtId="10" fontId="0" fillId="0" borderId="0" xfId="1" applyNumberFormat="1" applyFont="1" applyAlignment="1">
      <alignment horizontal="center" vertical="center"/>
    </xf>
    <xf numFmtId="10" fontId="8" fillId="0" borderId="0" xfId="1" applyNumberFormat="1" applyFont="1" applyFill="1" applyAlignment="1">
      <alignment horizontal="center" vertical="center"/>
    </xf>
    <xf numFmtId="2" fontId="23" fillId="4" borderId="1" xfId="0" applyNumberFormat="1" applyFont="1" applyFill="1" applyBorder="1" applyAlignment="1">
      <alignment horizontal="center" vertical="center" wrapText="1"/>
    </xf>
    <xf numFmtId="2" fontId="22" fillId="4" borderId="1" xfId="0" applyNumberFormat="1" applyFont="1" applyFill="1" applyBorder="1" applyAlignment="1">
      <alignment horizontal="center" vertical="center" wrapText="1"/>
    </xf>
    <xf numFmtId="10" fontId="22" fillId="4" borderId="1" xfId="1" applyNumberFormat="1" applyFont="1" applyFill="1" applyBorder="1" applyAlignment="1">
      <alignment horizontal="center" vertical="center" wrapText="1"/>
    </xf>
    <xf numFmtId="0" fontId="24" fillId="0" borderId="0" xfId="0" applyFont="1" applyAlignment="1">
      <alignment horizontal="center"/>
    </xf>
    <xf numFmtId="0" fontId="25" fillId="0" borderId="0" xfId="0" applyFont="1" applyAlignment="1">
      <alignment horizontal="center"/>
    </xf>
    <xf numFmtId="49" fontId="5" fillId="0" borderId="1" xfId="0" quotePrefix="1" applyNumberFormat="1" applyFont="1" applyBorder="1" applyAlignment="1">
      <alignment horizontal="center" vertical="top" wrapText="1"/>
    </xf>
    <xf numFmtId="2" fontId="6" fillId="0" borderId="1" xfId="0" applyNumberFormat="1" applyFont="1" applyBorder="1" applyAlignment="1">
      <alignment horizontal="center" vertical="center" wrapText="1"/>
    </xf>
    <xf numFmtId="10" fontId="6" fillId="0" borderId="1" xfId="1" applyNumberFormat="1" applyFont="1" applyFill="1" applyBorder="1" applyAlignment="1">
      <alignment horizontal="center" vertical="center" wrapText="1"/>
    </xf>
    <xf numFmtId="164" fontId="13" fillId="4" borderId="3" xfId="36" applyNumberFormat="1" applyFont="1" applyFill="1" applyBorder="1" applyAlignment="1">
      <alignment horizontal="center" vertical="center" wrapText="1"/>
    </xf>
    <xf numFmtId="0" fontId="27" fillId="0" borderId="0" xfId="0" applyFont="1"/>
    <xf numFmtId="0" fontId="28" fillId="0" borderId="0" xfId="0" applyFont="1" applyAlignment="1">
      <alignment vertical="top"/>
    </xf>
    <xf numFmtId="0" fontId="28" fillId="0" borderId="0" xfId="0" applyFont="1" applyAlignment="1">
      <alignment horizontal="center" vertical="top"/>
    </xf>
    <xf numFmtId="0" fontId="27" fillId="0" borderId="0" xfId="0" applyFont="1" applyAlignment="1">
      <alignment horizontal="center" vertical="top"/>
    </xf>
    <xf numFmtId="0" fontId="27" fillId="0" borderId="0" xfId="0" applyFont="1" applyAlignment="1">
      <alignment vertical="top" wrapText="1"/>
    </xf>
    <xf numFmtId="2" fontId="27" fillId="0" borderId="0" xfId="0" applyNumberFormat="1" applyFont="1" applyAlignment="1">
      <alignment horizontal="center" vertical="center" wrapText="1"/>
    </xf>
    <xf numFmtId="0" fontId="27" fillId="0" borderId="0" xfId="0" applyFont="1" applyAlignment="1">
      <alignment horizontal="left" vertical="top" wrapText="1"/>
    </xf>
    <xf numFmtId="0" fontId="27" fillId="0" borderId="0" xfId="0" applyFont="1" applyAlignment="1">
      <alignment horizontal="center" vertical="center"/>
    </xf>
    <xf numFmtId="10" fontId="27" fillId="0" borderId="0" xfId="1" applyNumberFormat="1" applyFont="1" applyFill="1" applyAlignment="1">
      <alignment horizontal="center" vertical="center"/>
    </xf>
    <xf numFmtId="10" fontId="27" fillId="0" borderId="0" xfId="1" applyNumberFormat="1" applyFont="1" applyFill="1" applyAlignment="1">
      <alignment horizontal="left" vertical="top"/>
    </xf>
    <xf numFmtId="0" fontId="29" fillId="0" borderId="0" xfId="0" applyFont="1" applyAlignment="1">
      <alignment vertical="center" wrapText="1"/>
    </xf>
    <xf numFmtId="10" fontId="29" fillId="0" borderId="0" xfId="1" applyNumberFormat="1" applyFont="1" applyFill="1" applyAlignment="1">
      <alignment horizontal="center" vertical="center"/>
    </xf>
    <xf numFmtId="0" fontId="27" fillId="0" borderId="1" xfId="0" applyFont="1" applyBorder="1" applyAlignment="1">
      <alignment vertical="top" wrapText="1"/>
    </xf>
    <xf numFmtId="0" fontId="28" fillId="13" borderId="1" xfId="0" applyFont="1" applyFill="1" applyBorder="1" applyAlignment="1">
      <alignment vertical="top" wrapText="1"/>
    </xf>
    <xf numFmtId="0" fontId="28" fillId="13" borderId="1" xfId="0" applyFont="1" applyFill="1" applyBorder="1" applyAlignment="1">
      <alignment horizontal="center" vertical="top" wrapText="1"/>
    </xf>
    <xf numFmtId="49" fontId="28" fillId="13" borderId="1" xfId="0" applyNumberFormat="1" applyFont="1" applyFill="1" applyBorder="1" applyAlignment="1">
      <alignment horizontal="center" vertical="top" wrapText="1"/>
    </xf>
    <xf numFmtId="2" fontId="28" fillId="13" borderId="1" xfId="0" applyNumberFormat="1" applyFont="1" applyFill="1" applyBorder="1" applyAlignment="1">
      <alignment horizontal="center" vertical="center" wrapText="1"/>
    </xf>
    <xf numFmtId="2" fontId="28" fillId="13" borderId="1" xfId="0" applyNumberFormat="1" applyFont="1" applyFill="1" applyBorder="1" applyAlignment="1">
      <alignment horizontal="left" vertical="top" wrapText="1"/>
    </xf>
    <xf numFmtId="10" fontId="28" fillId="13" borderId="1" xfId="1" applyNumberFormat="1" applyFont="1" applyFill="1" applyBorder="1" applyAlignment="1">
      <alignment horizontal="center" vertical="center" wrapText="1"/>
    </xf>
    <xf numFmtId="10" fontId="28" fillId="13" borderId="6" xfId="1" applyNumberFormat="1" applyFont="1" applyFill="1" applyBorder="1" applyAlignment="1">
      <alignment horizontal="left" vertical="top" wrapText="1"/>
    </xf>
    <xf numFmtId="1" fontId="28" fillId="13" borderId="1" xfId="0" applyNumberFormat="1" applyFont="1" applyFill="1" applyBorder="1" applyAlignment="1">
      <alignment horizontal="center" vertical="top" wrapText="1"/>
    </xf>
    <xf numFmtId="0" fontId="27" fillId="13" borderId="0" xfId="0" applyFont="1" applyFill="1" applyAlignment="1">
      <alignment vertical="top" wrapText="1"/>
    </xf>
    <xf numFmtId="0" fontId="27" fillId="13" borderId="1" xfId="0" applyFont="1" applyFill="1" applyBorder="1" applyAlignment="1">
      <alignment vertical="top" wrapText="1"/>
    </xf>
    <xf numFmtId="0" fontId="29" fillId="0" borderId="0" xfId="0" applyFont="1" applyAlignment="1">
      <alignment horizontal="center" vertical="center" wrapText="1"/>
    </xf>
    <xf numFmtId="0" fontId="32" fillId="0" borderId="0" xfId="0" applyFont="1"/>
    <xf numFmtId="2" fontId="30" fillId="11" borderId="1" xfId="0" applyNumberFormat="1" applyFont="1" applyFill="1" applyBorder="1" applyAlignment="1">
      <alignment horizontal="center" vertical="center" wrapText="1"/>
    </xf>
    <xf numFmtId="10" fontId="30" fillId="11" borderId="1" xfId="1" applyNumberFormat="1" applyFont="1" applyFill="1" applyBorder="1" applyAlignment="1">
      <alignment horizontal="center" vertical="center" wrapText="1"/>
    </xf>
    <xf numFmtId="0" fontId="30" fillId="11" borderId="0" xfId="0" applyFont="1" applyFill="1" applyAlignment="1">
      <alignment horizontal="center"/>
    </xf>
    <xf numFmtId="0" fontId="32" fillId="0" borderId="0" xfId="0" applyFont="1" applyAlignment="1">
      <alignment horizontal="center"/>
    </xf>
    <xf numFmtId="0" fontId="28" fillId="0" borderId="0" xfId="0" applyFont="1" applyAlignment="1">
      <alignment horizontal="center" vertical="center" wrapText="1"/>
    </xf>
    <xf numFmtId="2" fontId="28" fillId="0" borderId="0" xfId="0" applyNumberFormat="1" applyFont="1" applyAlignment="1">
      <alignment horizontal="center" vertical="center" wrapText="1"/>
    </xf>
    <xf numFmtId="2" fontId="28" fillId="0" borderId="0" xfId="0" applyNumberFormat="1" applyFont="1" applyAlignment="1">
      <alignment horizontal="left" vertical="top" wrapText="1"/>
    </xf>
    <xf numFmtId="10" fontId="28" fillId="0" borderId="0" xfId="1" applyNumberFormat="1" applyFont="1" applyFill="1" applyBorder="1" applyAlignment="1">
      <alignment horizontal="center" vertical="center" wrapText="1"/>
    </xf>
    <xf numFmtId="0" fontId="28" fillId="0" borderId="0" xfId="0" applyFont="1" applyAlignment="1">
      <alignment horizontal="center"/>
    </xf>
    <xf numFmtId="10" fontId="28" fillId="0" borderId="0" xfId="1" applyNumberFormat="1" applyFont="1" applyFill="1" applyBorder="1" applyAlignment="1">
      <alignment horizontal="left" vertical="top" wrapText="1"/>
    </xf>
    <xf numFmtId="0" fontId="27" fillId="0" borderId="1" xfId="0" applyFont="1" applyBorder="1" applyAlignment="1">
      <alignment horizontal="center"/>
    </xf>
    <xf numFmtId="0" fontId="27" fillId="0" borderId="0" xfId="0" applyFont="1" applyAlignment="1">
      <alignment horizontal="center"/>
    </xf>
    <xf numFmtId="0" fontId="27" fillId="0" borderId="0" xfId="0" applyFont="1" applyAlignment="1">
      <alignment wrapText="1"/>
    </xf>
    <xf numFmtId="0" fontId="28" fillId="12" borderId="1" xfId="0" applyFont="1" applyFill="1" applyBorder="1" applyAlignment="1">
      <alignment vertical="top" wrapText="1"/>
    </xf>
    <xf numFmtId="2" fontId="28" fillId="12" borderId="1" xfId="0" applyNumberFormat="1" applyFont="1" applyFill="1" applyBorder="1" applyAlignment="1">
      <alignment horizontal="center" vertical="center" wrapText="1"/>
    </xf>
    <xf numFmtId="2" fontId="28" fillId="12" borderId="1" xfId="0" applyNumberFormat="1" applyFont="1" applyFill="1" applyBorder="1" applyAlignment="1">
      <alignment horizontal="center" vertical="top" wrapText="1"/>
    </xf>
    <xf numFmtId="10" fontId="28" fillId="12" borderId="1" xfId="1" applyNumberFormat="1" applyFont="1" applyFill="1" applyBorder="1" applyAlignment="1">
      <alignment horizontal="center" vertical="center" wrapText="1"/>
    </xf>
    <xf numFmtId="0" fontId="27" fillId="12" borderId="0" xfId="0" applyFont="1" applyFill="1" applyAlignment="1">
      <alignment vertical="top" wrapText="1"/>
    </xf>
    <xf numFmtId="10" fontId="28" fillId="12" borderId="6" xfId="1" applyNumberFormat="1" applyFont="1" applyFill="1" applyBorder="1" applyAlignment="1">
      <alignment horizontal="left" vertical="top" wrapText="1"/>
    </xf>
    <xf numFmtId="0" fontId="27" fillId="12" borderId="1" xfId="0" applyFont="1" applyFill="1" applyBorder="1" applyAlignment="1">
      <alignment vertical="top" wrapText="1"/>
    </xf>
    <xf numFmtId="0" fontId="32" fillId="0" borderId="0" xfId="0" applyFont="1" applyAlignment="1">
      <alignment vertical="top" wrapText="1"/>
    </xf>
    <xf numFmtId="0" fontId="28" fillId="12" borderId="1" xfId="0" applyFont="1" applyFill="1" applyBorder="1" applyAlignment="1">
      <alignment horizontal="center" vertical="top" wrapText="1"/>
    </xf>
    <xf numFmtId="0" fontId="28" fillId="0" borderId="1" xfId="0" applyFont="1" applyBorder="1" applyAlignment="1">
      <alignment vertical="top" wrapText="1"/>
    </xf>
    <xf numFmtId="2" fontId="28" fillId="0" borderId="1" xfId="0" applyNumberFormat="1" applyFont="1" applyBorder="1" applyAlignment="1">
      <alignment horizontal="center" vertical="center" wrapText="1"/>
    </xf>
    <xf numFmtId="10" fontId="28" fillId="0" borderId="1" xfId="1" applyNumberFormat="1" applyFont="1" applyFill="1" applyBorder="1" applyAlignment="1">
      <alignment horizontal="center" vertical="center" wrapText="1"/>
    </xf>
    <xf numFmtId="10" fontId="28" fillId="0" borderId="6" xfId="1" applyNumberFormat="1" applyFont="1" applyFill="1" applyBorder="1" applyAlignment="1">
      <alignment horizontal="left" vertical="top" wrapText="1"/>
    </xf>
    <xf numFmtId="0" fontId="27" fillId="0" borderId="1" xfId="0" applyFont="1" applyBorder="1" applyAlignment="1">
      <alignment horizontal="center" vertical="top" wrapText="1"/>
    </xf>
    <xf numFmtId="2" fontId="27" fillId="0" borderId="1" xfId="0" applyNumberFormat="1" applyFont="1" applyBorder="1" applyAlignment="1">
      <alignment horizontal="center" vertical="center" wrapText="1"/>
    </xf>
    <xf numFmtId="0" fontId="27" fillId="0" borderId="1" xfId="0" applyFont="1" applyBorder="1" applyAlignment="1">
      <alignment horizontal="center" vertical="center" wrapText="1"/>
    </xf>
    <xf numFmtId="0" fontId="27" fillId="0" borderId="1" xfId="0" applyFont="1" applyBorder="1" applyAlignment="1" applyProtection="1">
      <alignment horizontal="center" vertical="center" wrapText="1"/>
      <protection locked="0"/>
    </xf>
    <xf numFmtId="10" fontId="27" fillId="0" borderId="1" xfId="1" applyNumberFormat="1" applyFont="1" applyFill="1" applyBorder="1" applyAlignment="1">
      <alignment horizontal="center" vertical="center" wrapText="1"/>
    </xf>
    <xf numFmtId="10" fontId="27" fillId="0" borderId="6" xfId="1" applyNumberFormat="1" applyFont="1" applyFill="1" applyBorder="1" applyAlignment="1" applyProtection="1">
      <alignment horizontal="left" vertical="top" wrapText="1"/>
      <protection locked="0"/>
    </xf>
    <xf numFmtId="10" fontId="27" fillId="0" borderId="1" xfId="1" applyNumberFormat="1" applyFont="1" applyFill="1" applyBorder="1" applyAlignment="1" applyProtection="1">
      <alignment horizontal="left" vertical="top" wrapText="1"/>
      <protection locked="0"/>
    </xf>
    <xf numFmtId="2" fontId="27" fillId="0" borderId="1" xfId="0" applyNumberFormat="1" applyFont="1" applyBorder="1" applyAlignment="1">
      <alignment horizontal="center" vertical="top" wrapText="1"/>
    </xf>
    <xf numFmtId="0" fontId="27" fillId="0" borderId="1" xfId="0" applyFont="1" applyBorder="1" applyAlignment="1">
      <alignment wrapText="1"/>
    </xf>
    <xf numFmtId="0" fontId="27" fillId="0" borderId="8" xfId="0" applyFont="1" applyBorder="1" applyAlignment="1">
      <alignment wrapText="1"/>
    </xf>
    <xf numFmtId="0" fontId="27" fillId="0" borderId="9" xfId="0" applyFont="1" applyBorder="1" applyAlignment="1">
      <alignment wrapText="1"/>
    </xf>
    <xf numFmtId="0" fontId="27" fillId="0" borderId="5" xfId="0" applyFont="1" applyBorder="1" applyAlignment="1">
      <alignment wrapText="1"/>
    </xf>
    <xf numFmtId="2" fontId="28" fillId="0" borderId="1" xfId="0" applyNumberFormat="1" applyFont="1" applyBorder="1" applyAlignment="1">
      <alignment horizontal="center" vertical="top" wrapText="1"/>
    </xf>
    <xf numFmtId="0" fontId="27" fillId="0" borderId="9" xfId="0" applyFont="1" applyBorder="1" applyAlignment="1">
      <alignment vertical="top" wrapText="1"/>
    </xf>
    <xf numFmtId="0" fontId="27" fillId="0" borderId="1" xfId="0" quotePrefix="1" applyFont="1" applyBorder="1" applyAlignment="1">
      <alignment horizontal="center" vertical="top" wrapText="1"/>
    </xf>
    <xf numFmtId="0" fontId="27" fillId="0" borderId="1" xfId="0" applyFont="1" applyBorder="1" applyAlignment="1">
      <alignment horizontal="left" vertical="center" wrapText="1"/>
    </xf>
    <xf numFmtId="0" fontId="28" fillId="0" borderId="3" xfId="0" applyFont="1" applyBorder="1" applyAlignment="1">
      <alignment vertical="top" wrapText="1"/>
    </xf>
    <xf numFmtId="0" fontId="27" fillId="0" borderId="3" xfId="0" applyFont="1" applyBorder="1" applyAlignment="1">
      <alignment vertical="top" wrapText="1"/>
    </xf>
    <xf numFmtId="10" fontId="27" fillId="0" borderId="1" xfId="1" applyNumberFormat="1" applyFont="1" applyFill="1" applyBorder="1" applyAlignment="1" applyProtection="1">
      <alignment horizontal="center" vertical="center" wrapText="1"/>
    </xf>
    <xf numFmtId="0" fontId="27" fillId="0" borderId="1" xfId="0" quotePrefix="1" applyFont="1" applyBorder="1" applyAlignment="1">
      <alignment vertical="top" wrapText="1"/>
    </xf>
    <xf numFmtId="0" fontId="27" fillId="0" borderId="5" xfId="0" applyFont="1" applyBorder="1" applyAlignment="1">
      <alignment vertical="top" wrapText="1"/>
    </xf>
    <xf numFmtId="10" fontId="28" fillId="0" borderId="6" xfId="1" applyNumberFormat="1" applyFont="1" applyFill="1" applyBorder="1" applyAlignment="1" applyProtection="1">
      <alignment horizontal="center" vertical="top" wrapText="1"/>
      <protection locked="0"/>
    </xf>
    <xf numFmtId="0" fontId="27" fillId="0" borderId="1" xfId="0" quotePrefix="1" applyFont="1" applyBorder="1" applyAlignment="1">
      <alignment horizontal="right" vertical="top" wrapText="1"/>
    </xf>
    <xf numFmtId="2" fontId="27" fillId="0" borderId="1" xfId="0" applyNumberFormat="1" applyFont="1" applyBorder="1" applyAlignment="1">
      <alignment horizontal="left" vertical="center" wrapText="1"/>
    </xf>
    <xf numFmtId="2" fontId="27" fillId="0" borderId="1" xfId="0" applyNumberFormat="1" applyFont="1" applyBorder="1" applyAlignment="1">
      <alignment horizontal="left" vertical="top" wrapText="1"/>
    </xf>
    <xf numFmtId="10" fontId="28" fillId="0" borderId="4" xfId="1" applyNumberFormat="1" applyFont="1" applyFill="1" applyBorder="1" applyAlignment="1">
      <alignment horizontal="left" vertical="top" wrapText="1"/>
    </xf>
    <xf numFmtId="0" fontId="27" fillId="0" borderId="0" xfId="37" applyFont="1" applyAlignment="1">
      <alignment wrapText="1"/>
    </xf>
    <xf numFmtId="0" fontId="28" fillId="0" borderId="1" xfId="37" applyFont="1" applyBorder="1" applyAlignment="1">
      <alignment vertical="top" wrapText="1"/>
    </xf>
    <xf numFmtId="0" fontId="28" fillId="0" borderId="1" xfId="37" applyFont="1" applyBorder="1" applyAlignment="1">
      <alignment horizontal="center" vertical="top" wrapText="1"/>
    </xf>
    <xf numFmtId="2" fontId="27" fillId="0" borderId="1" xfId="37" applyNumberFormat="1" applyFont="1" applyBorder="1" applyAlignment="1">
      <alignment horizontal="center" vertical="center" wrapText="1"/>
    </xf>
    <xf numFmtId="2" fontId="27" fillId="0" borderId="1" xfId="37" applyNumberFormat="1" applyFont="1" applyBorder="1" applyAlignment="1">
      <alignment horizontal="left" vertical="top" wrapText="1"/>
    </xf>
    <xf numFmtId="2" fontId="27" fillId="0" borderId="6" xfId="37" applyNumberFormat="1" applyFont="1" applyBorder="1" applyAlignment="1">
      <alignment horizontal="left" vertical="top" wrapText="1"/>
    </xf>
    <xf numFmtId="0" fontId="34" fillId="0" borderId="0" xfId="37" applyFont="1" applyAlignment="1">
      <alignment wrapText="1"/>
    </xf>
    <xf numFmtId="0" fontId="27" fillId="0" borderId="1" xfId="37" applyFont="1" applyBorder="1" applyAlignment="1">
      <alignment vertical="top" wrapText="1"/>
    </xf>
    <xf numFmtId="0" fontId="27" fillId="0" borderId="1" xfId="37" applyFont="1" applyBorder="1" applyAlignment="1">
      <alignment horizontal="center" vertical="top" wrapText="1"/>
    </xf>
    <xf numFmtId="0" fontId="27" fillId="0" borderId="1" xfId="37" quotePrefix="1" applyFont="1" applyBorder="1" applyAlignment="1">
      <alignment horizontal="center" vertical="top" wrapText="1"/>
    </xf>
    <xf numFmtId="0" fontId="27" fillId="0" borderId="2" xfId="37" applyFont="1" applyBorder="1" applyAlignment="1">
      <alignment horizontal="left" vertical="top" wrapText="1"/>
    </xf>
    <xf numFmtId="10" fontId="27" fillId="0" borderId="1" xfId="37" applyNumberFormat="1" applyFont="1" applyBorder="1" applyAlignment="1">
      <alignment horizontal="center" vertical="center" wrapText="1"/>
    </xf>
    <xf numFmtId="2" fontId="27" fillId="0" borderId="6" xfId="37" applyNumberFormat="1" applyFont="1" applyBorder="1" applyAlignment="1" applyProtection="1">
      <alignment horizontal="center" vertical="center" wrapText="1"/>
      <protection locked="0"/>
    </xf>
    <xf numFmtId="2" fontId="27" fillId="0" borderId="1" xfId="37" applyNumberFormat="1" applyFont="1" applyBorder="1" applyAlignment="1" applyProtection="1">
      <alignment horizontal="center" vertical="center" wrapText="1"/>
      <protection locked="0"/>
    </xf>
    <xf numFmtId="0" fontId="27" fillId="0" borderId="1" xfId="37" applyFont="1" applyBorder="1" applyAlignment="1">
      <alignment horizontal="right" vertical="top" wrapText="1"/>
    </xf>
    <xf numFmtId="2" fontId="27" fillId="0" borderId="6" xfId="37" applyNumberFormat="1" applyFont="1" applyBorder="1" applyAlignment="1" applyProtection="1">
      <alignment horizontal="left" vertical="top" wrapText="1"/>
      <protection locked="0"/>
    </xf>
    <xf numFmtId="2" fontId="27" fillId="0" borderId="1" xfId="37" applyNumberFormat="1" applyFont="1" applyBorder="1" applyAlignment="1" applyProtection="1">
      <alignment horizontal="left" vertical="top" wrapText="1"/>
      <protection locked="0"/>
    </xf>
    <xf numFmtId="0" fontId="27" fillId="0" borderId="2" xfId="37" quotePrefix="1" applyFont="1" applyBorder="1" applyAlignment="1">
      <alignment horizontal="left" vertical="top" wrapText="1"/>
    </xf>
    <xf numFmtId="0" fontId="27" fillId="0" borderId="1" xfId="37" quotePrefix="1" applyFont="1" applyBorder="1" applyAlignment="1">
      <alignment horizontal="right" vertical="top" wrapText="1"/>
    </xf>
    <xf numFmtId="0" fontId="27" fillId="0" borderId="9" xfId="37" applyFont="1" applyBorder="1" applyAlignment="1">
      <alignment wrapText="1"/>
    </xf>
    <xf numFmtId="0" fontId="27" fillId="0" borderId="5" xfId="37" applyFont="1" applyBorder="1" applyAlignment="1">
      <alignment wrapText="1"/>
    </xf>
    <xf numFmtId="10" fontId="27" fillId="0" borderId="8" xfId="1" applyNumberFormat="1" applyFont="1" applyFill="1" applyBorder="1" applyAlignment="1" applyProtection="1">
      <alignment horizontal="left" vertical="top" wrapText="1"/>
      <protection locked="0"/>
    </xf>
    <xf numFmtId="0" fontId="27" fillId="0" borderId="10" xfId="0" applyFont="1" applyBorder="1" applyAlignment="1">
      <alignment wrapText="1"/>
    </xf>
    <xf numFmtId="0" fontId="27" fillId="0" borderId="0" xfId="0" applyFont="1" applyAlignment="1">
      <alignment horizontal="center" wrapText="1"/>
    </xf>
    <xf numFmtId="0" fontId="27" fillId="0" borderId="0" xfId="0" applyFont="1" applyAlignment="1">
      <alignment horizontal="center" vertical="center" wrapText="1"/>
    </xf>
    <xf numFmtId="10" fontId="27" fillId="0" borderId="0" xfId="1" applyNumberFormat="1" applyFont="1" applyFill="1" applyBorder="1" applyAlignment="1">
      <alignment horizontal="center" vertical="center" wrapText="1"/>
    </xf>
    <xf numFmtId="10" fontId="27" fillId="0" borderId="0" xfId="1" applyNumberFormat="1" applyFont="1" applyFill="1" applyBorder="1" applyAlignment="1">
      <alignment horizontal="left" vertical="top" wrapText="1"/>
    </xf>
    <xf numFmtId="0" fontId="34" fillId="0" borderId="0" xfId="0" applyFont="1" applyAlignment="1">
      <alignment wrapText="1"/>
    </xf>
    <xf numFmtId="2" fontId="28" fillId="13" borderId="1" xfId="0" applyNumberFormat="1" applyFont="1" applyFill="1" applyBorder="1" applyAlignment="1">
      <alignment horizontal="center" vertical="top" wrapText="1"/>
    </xf>
    <xf numFmtId="1" fontId="27" fillId="0" borderId="1" xfId="0" applyNumberFormat="1" applyFont="1" applyBorder="1" applyAlignment="1">
      <alignment horizontal="center" vertical="top" wrapText="1"/>
    </xf>
    <xf numFmtId="49" fontId="27" fillId="0" borderId="1" xfId="0" quotePrefix="1" applyNumberFormat="1" applyFont="1" applyBorder="1" applyAlignment="1">
      <alignment horizontal="center" vertical="top" wrapText="1"/>
    </xf>
    <xf numFmtId="2" fontId="28" fillId="0" borderId="1" xfId="0" applyNumberFormat="1" applyFont="1" applyBorder="1" applyAlignment="1" applyProtection="1">
      <alignment horizontal="center" vertical="center" wrapText="1"/>
      <protection locked="0"/>
    </xf>
    <xf numFmtId="10" fontId="28" fillId="0" borderId="6" xfId="1" applyNumberFormat="1" applyFont="1" applyFill="1" applyBorder="1" applyAlignment="1" applyProtection="1">
      <alignment horizontal="left" vertical="top" wrapText="1"/>
      <protection locked="0"/>
    </xf>
    <xf numFmtId="0" fontId="27" fillId="13" borderId="9" xfId="0" applyFont="1" applyFill="1" applyBorder="1" applyAlignment="1">
      <alignment vertical="top" wrapText="1"/>
    </xf>
    <xf numFmtId="0" fontId="27" fillId="13" borderId="1" xfId="0" applyFont="1" applyFill="1" applyBorder="1" applyAlignment="1">
      <alignment wrapText="1"/>
    </xf>
    <xf numFmtId="0" fontId="27" fillId="0" borderId="11" xfId="0" applyFont="1" applyBorder="1" applyAlignment="1">
      <alignment vertical="top" wrapText="1"/>
    </xf>
    <xf numFmtId="1" fontId="27" fillId="0" borderId="11" xfId="0" applyNumberFormat="1" applyFont="1" applyBorder="1" applyAlignment="1">
      <alignment horizontal="center" vertical="top" wrapText="1"/>
    </xf>
    <xf numFmtId="49" fontId="27" fillId="0" borderId="11" xfId="0" quotePrefix="1" applyNumberFormat="1" applyFont="1" applyBorder="1" applyAlignment="1">
      <alignment horizontal="center" vertical="top" wrapText="1"/>
    </xf>
    <xf numFmtId="2" fontId="27" fillId="0" borderId="11" xfId="0" applyNumberFormat="1" applyFont="1" applyBorder="1" applyAlignment="1">
      <alignment horizontal="center" vertical="center" wrapText="1"/>
    </xf>
    <xf numFmtId="2" fontId="27" fillId="0" borderId="11" xfId="0" applyNumberFormat="1" applyFont="1" applyBorder="1" applyAlignment="1">
      <alignment horizontal="left" vertical="top" wrapText="1"/>
    </xf>
    <xf numFmtId="2" fontId="28" fillId="0" borderId="11" xfId="0" applyNumberFormat="1" applyFont="1" applyBorder="1" applyAlignment="1" applyProtection="1">
      <alignment horizontal="center" vertical="center" wrapText="1"/>
      <protection locked="0"/>
    </xf>
    <xf numFmtId="2" fontId="27" fillId="0" borderId="7" xfId="0" applyNumberFormat="1" applyFont="1" applyBorder="1" applyAlignment="1">
      <alignment horizontal="center" vertical="center" wrapText="1"/>
    </xf>
    <xf numFmtId="10" fontId="27" fillId="0" borderId="7" xfId="1" applyNumberFormat="1" applyFont="1" applyFill="1" applyBorder="1" applyAlignment="1">
      <alignment horizontal="center" vertical="center" wrapText="1"/>
    </xf>
    <xf numFmtId="10" fontId="28" fillId="0" borderId="8" xfId="1" applyNumberFormat="1" applyFont="1" applyFill="1" applyBorder="1" applyAlignment="1" applyProtection="1">
      <alignment horizontal="left" vertical="top" wrapText="1"/>
      <protection locked="0"/>
    </xf>
    <xf numFmtId="2" fontId="28" fillId="0" borderId="2" xfId="0" applyNumberFormat="1" applyFont="1" applyBorder="1" applyAlignment="1">
      <alignment horizontal="center" vertical="center" wrapText="1"/>
    </xf>
    <xf numFmtId="0" fontId="27" fillId="10" borderId="0" xfId="0" applyFont="1" applyFill="1" applyAlignment="1">
      <alignment wrapText="1"/>
    </xf>
    <xf numFmtId="0" fontId="28" fillId="0" borderId="0" xfId="0" applyFont="1" applyAlignment="1">
      <alignment horizontal="center" wrapText="1"/>
    </xf>
    <xf numFmtId="0" fontId="29" fillId="10" borderId="0" xfId="0" applyFont="1" applyFill="1" applyAlignment="1">
      <alignment horizontal="center" wrapText="1"/>
    </xf>
    <xf numFmtId="0" fontId="34" fillId="0" borderId="0" xfId="0" applyFont="1"/>
    <xf numFmtId="0" fontId="28" fillId="0" borderId="7" xfId="0" applyFont="1" applyBorder="1" applyAlignment="1">
      <alignment vertical="top" wrapText="1"/>
    </xf>
    <xf numFmtId="0" fontId="28" fillId="0" borderId="1" xfId="0" quotePrefix="1" applyFont="1" applyBorder="1" applyAlignment="1">
      <alignment horizontal="center" vertical="top" wrapText="1"/>
    </xf>
    <xf numFmtId="0" fontId="27" fillId="0" borderId="1" xfId="0" applyFont="1" applyBorder="1" applyAlignment="1">
      <alignment horizontal="left" vertical="top" wrapText="1"/>
    </xf>
    <xf numFmtId="0" fontId="27" fillId="0" borderId="1" xfId="0" applyFont="1" applyBorder="1" applyAlignment="1" applyProtection="1">
      <alignment horizontal="left" vertical="top" wrapText="1"/>
      <protection locked="0"/>
    </xf>
    <xf numFmtId="10" fontId="2" fillId="0" borderId="1" xfId="38" applyNumberFormat="1" applyFill="1" applyBorder="1" applyAlignment="1" applyProtection="1">
      <alignment horizontal="left" vertical="top" wrapText="1"/>
      <protection locked="0"/>
    </xf>
    <xf numFmtId="10" fontId="2" fillId="0" borderId="6" xfId="38" applyNumberFormat="1" applyFill="1" applyBorder="1" applyAlignment="1" applyProtection="1">
      <alignment horizontal="left" vertical="top" wrapText="1"/>
      <protection locked="0"/>
    </xf>
    <xf numFmtId="0" fontId="27" fillId="0" borderId="1" xfId="0" applyFont="1" applyBorder="1" applyAlignment="1" applyProtection="1">
      <alignment vertical="top" wrapText="1"/>
      <protection locked="0"/>
    </xf>
    <xf numFmtId="0" fontId="2" fillId="0" borderId="1" xfId="38" applyBorder="1" applyAlignment="1">
      <alignment wrapText="1"/>
    </xf>
    <xf numFmtId="0" fontId="35" fillId="0" borderId="1" xfId="0" applyFont="1" applyBorder="1" applyAlignment="1">
      <alignment vertical="top" wrapText="1"/>
    </xf>
    <xf numFmtId="0" fontId="2" fillId="0" borderId="1" xfId="38" applyFill="1" applyBorder="1" applyAlignment="1">
      <alignment wrapText="1"/>
    </xf>
    <xf numFmtId="0" fontId="2" fillId="0" borderId="1" xfId="38" applyBorder="1" applyAlignment="1">
      <alignment vertical="top" wrapText="1"/>
    </xf>
    <xf numFmtId="10" fontId="27" fillId="0" borderId="4" xfId="1" applyNumberFormat="1" applyFont="1" applyFill="1" applyBorder="1" applyAlignment="1" applyProtection="1">
      <alignment horizontal="left" vertical="top" wrapText="1"/>
      <protection locked="0"/>
    </xf>
    <xf numFmtId="0" fontId="27" fillId="0" borderId="6" xfId="37" quotePrefix="1" applyFont="1" applyBorder="1" applyAlignment="1">
      <alignment horizontal="right" vertical="top" wrapText="1"/>
    </xf>
    <xf numFmtId="0" fontId="27" fillId="0" borderId="6" xfId="0" quotePrefix="1" applyFont="1" applyBorder="1" applyAlignment="1">
      <alignment horizontal="center" vertical="top" wrapText="1"/>
    </xf>
    <xf numFmtId="0" fontId="27" fillId="0" borderId="2" xfId="0" quotePrefix="1" applyFont="1" applyBorder="1" applyAlignment="1">
      <alignment vertical="top" wrapText="1"/>
    </xf>
    <xf numFmtId="2" fontId="27" fillId="0" borderId="13" xfId="0" applyNumberFormat="1" applyFont="1" applyBorder="1" applyAlignment="1">
      <alignment horizontal="center" vertical="center" wrapText="1"/>
    </xf>
    <xf numFmtId="0" fontId="36" fillId="0" borderId="1" xfId="0" applyFont="1" applyBorder="1" applyAlignment="1">
      <alignment horizontal="left" vertical="top" wrapText="1"/>
    </xf>
    <xf numFmtId="0" fontId="37" fillId="0" borderId="1" xfId="0" applyFont="1" applyBorder="1" applyAlignment="1">
      <alignment horizontal="left" vertical="top" wrapText="1"/>
    </xf>
    <xf numFmtId="10" fontId="32" fillId="14" borderId="6" xfId="1" applyNumberFormat="1" applyFont="1" applyFill="1" applyBorder="1" applyAlignment="1" applyProtection="1">
      <alignment horizontal="left" vertical="top" wrapText="1"/>
      <protection locked="0"/>
    </xf>
    <xf numFmtId="10" fontId="32" fillId="14" borderId="1" xfId="1" applyNumberFormat="1" applyFont="1" applyFill="1" applyBorder="1" applyAlignment="1" applyProtection="1">
      <alignment horizontal="left" vertical="top" wrapText="1"/>
      <protection locked="0"/>
    </xf>
    <xf numFmtId="10" fontId="27" fillId="14" borderId="6" xfId="1" applyNumberFormat="1" applyFont="1" applyFill="1" applyBorder="1" applyAlignment="1" applyProtection="1">
      <alignment horizontal="left" vertical="top" wrapText="1"/>
      <protection locked="0"/>
    </xf>
    <xf numFmtId="0" fontId="27" fillId="14" borderId="1" xfId="0" applyFont="1" applyFill="1" applyBorder="1" applyAlignment="1">
      <alignment vertical="top" wrapText="1"/>
    </xf>
    <xf numFmtId="2" fontId="27" fillId="14" borderId="6" xfId="37" applyNumberFormat="1" applyFont="1" applyFill="1" applyBorder="1" applyAlignment="1" applyProtection="1">
      <alignment horizontal="left" vertical="center" wrapText="1"/>
      <protection locked="0"/>
    </xf>
    <xf numFmtId="2" fontId="27" fillId="14" borderId="1" xfId="37" applyNumberFormat="1" applyFont="1" applyFill="1" applyBorder="1" applyAlignment="1" applyProtection="1">
      <alignment horizontal="left" vertical="center" wrapText="1"/>
      <protection locked="0"/>
    </xf>
    <xf numFmtId="2" fontId="2" fillId="0" borderId="1" xfId="38" applyNumberFormat="1" applyBorder="1" applyAlignment="1" applyProtection="1">
      <alignment horizontal="left" vertical="top" wrapText="1"/>
      <protection locked="0"/>
    </xf>
    <xf numFmtId="10" fontId="27" fillId="0" borderId="1" xfId="1" quotePrefix="1" applyNumberFormat="1" applyFont="1" applyFill="1" applyBorder="1" applyAlignment="1" applyProtection="1">
      <alignment horizontal="left" vertical="top" wrapText="1"/>
      <protection locked="0"/>
    </xf>
    <xf numFmtId="0" fontId="27" fillId="0" borderId="11" xfId="0" applyFont="1" applyBorder="1" applyAlignment="1">
      <alignment horizontal="left" vertical="top" wrapText="1"/>
    </xf>
    <xf numFmtId="0" fontId="28" fillId="0" borderId="1" xfId="0" applyFont="1" applyBorder="1" applyAlignment="1">
      <alignment horizontal="center" vertical="center" wrapText="1"/>
    </xf>
    <xf numFmtId="0" fontId="28" fillId="0" borderId="1" xfId="0" applyFont="1" applyBorder="1" applyAlignment="1">
      <alignment horizontal="center" vertical="top" wrapText="1"/>
    </xf>
    <xf numFmtId="10" fontId="27" fillId="14" borderId="1" xfId="1" applyNumberFormat="1" applyFont="1" applyFill="1" applyBorder="1" applyAlignment="1" applyProtection="1">
      <alignment horizontal="left" vertical="top" wrapText="1"/>
      <protection locked="0"/>
    </xf>
    <xf numFmtId="0" fontId="29" fillId="0" borderId="0" xfId="0" applyFont="1" applyAlignment="1">
      <alignment horizontal="center" vertical="center"/>
    </xf>
    <xf numFmtId="0" fontId="27" fillId="0" borderId="6" xfId="0" applyFont="1" applyBorder="1" applyAlignment="1">
      <alignment horizontal="center" vertical="top" wrapText="1"/>
    </xf>
    <xf numFmtId="0" fontId="27" fillId="0" borderId="12" xfId="0" applyFont="1" applyBorder="1" applyAlignment="1">
      <alignment horizontal="center" vertical="top" wrapText="1"/>
    </xf>
    <xf numFmtId="0" fontId="27" fillId="0" borderId="2" xfId="0" applyFont="1" applyBorder="1" applyAlignment="1">
      <alignment horizontal="center" vertical="top" wrapText="1"/>
    </xf>
    <xf numFmtId="0" fontId="28" fillId="13" borderId="1" xfId="0" applyFont="1" applyFill="1" applyBorder="1" applyAlignment="1">
      <alignment horizontal="left" vertical="top" wrapText="1"/>
    </xf>
    <xf numFmtId="0" fontId="27" fillId="0" borderId="11" xfId="0" applyFont="1" applyBorder="1" applyAlignment="1">
      <alignment horizontal="left" vertical="top" wrapText="1"/>
    </xf>
    <xf numFmtId="0" fontId="28" fillId="0" borderId="1" xfId="0" applyFont="1" applyBorder="1" applyAlignment="1">
      <alignment horizontal="center" vertical="top" wrapText="1"/>
    </xf>
    <xf numFmtId="0" fontId="28" fillId="0" borderId="1" xfId="0" applyFont="1" applyBorder="1" applyAlignment="1">
      <alignment horizontal="center" vertical="center" wrapText="1"/>
    </xf>
    <xf numFmtId="0" fontId="27" fillId="0" borderId="1" xfId="0" applyFont="1" applyBorder="1" applyAlignment="1">
      <alignment horizontal="left" vertical="top" wrapText="1"/>
    </xf>
    <xf numFmtId="0" fontId="28" fillId="0" borderId="1" xfId="0" applyFont="1" applyBorder="1" applyAlignment="1">
      <alignment horizontal="left" vertical="center" wrapText="1"/>
    </xf>
    <xf numFmtId="0" fontId="28" fillId="0" borderId="1" xfId="0" applyFont="1" applyBorder="1" applyAlignment="1">
      <alignment horizontal="left" vertical="top" wrapText="1"/>
    </xf>
    <xf numFmtId="0" fontId="28" fillId="0" borderId="6" xfId="37" applyFont="1" applyBorder="1" applyAlignment="1">
      <alignment horizontal="left" vertical="top" wrapText="1"/>
    </xf>
    <xf numFmtId="0" fontId="28" fillId="0" borderId="2" xfId="37" applyFont="1" applyBorder="1" applyAlignment="1">
      <alignment horizontal="left" vertical="top" wrapText="1"/>
    </xf>
    <xf numFmtId="0" fontId="28" fillId="0" borderId="6" xfId="0" applyFont="1" applyBorder="1" applyAlignment="1">
      <alignment horizontal="left" vertical="top" wrapText="1"/>
    </xf>
    <xf numFmtId="0" fontId="28" fillId="0" borderId="2" xfId="0" applyFont="1" applyBorder="1" applyAlignment="1">
      <alignment horizontal="left" vertical="top" wrapText="1"/>
    </xf>
    <xf numFmtId="0" fontId="28" fillId="12" borderId="1" xfId="0" applyFont="1" applyFill="1" applyBorder="1" applyAlignment="1">
      <alignment horizontal="left" vertical="top" wrapText="1"/>
    </xf>
    <xf numFmtId="0" fontId="33" fillId="0" borderId="1" xfId="0" applyFont="1" applyBorder="1" applyAlignment="1">
      <alignment horizontal="left" vertical="top" wrapText="1"/>
    </xf>
    <xf numFmtId="0" fontId="30" fillId="0" borderId="0" xfId="0" applyFont="1" applyAlignment="1">
      <alignment horizontal="center" vertical="top" wrapText="1"/>
    </xf>
    <xf numFmtId="0" fontId="30" fillId="11" borderId="1"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5" fillId="0" borderId="1" xfId="0" applyFont="1" applyBorder="1" applyAlignment="1">
      <alignment horizontal="left" vertical="top" wrapText="1"/>
    </xf>
    <xf numFmtId="0" fontId="15" fillId="6" borderId="1" xfId="0" applyFont="1" applyFill="1" applyBorder="1" applyAlignment="1">
      <alignment horizontal="left" vertical="top" wrapText="1"/>
    </xf>
    <xf numFmtId="0" fontId="18" fillId="7" borderId="1" xfId="0" applyFont="1" applyFill="1" applyBorder="1" applyAlignment="1">
      <alignment horizontal="center" vertical="top" wrapText="1"/>
    </xf>
    <xf numFmtId="0" fontId="18" fillId="7" borderId="1" xfId="0" applyFont="1" applyFill="1" applyBorder="1" applyAlignment="1">
      <alignment horizontal="left" vertical="top" wrapText="1"/>
    </xf>
    <xf numFmtId="0" fontId="17" fillId="3" borderId="1" xfId="0" applyFont="1" applyFill="1" applyBorder="1" applyAlignment="1">
      <alignment horizontal="center" vertical="top" wrapText="1"/>
    </xf>
    <xf numFmtId="0" fontId="22" fillId="4" borderId="1" xfId="0" applyFont="1" applyFill="1" applyBorder="1" applyAlignment="1">
      <alignment horizontal="center" vertical="center" wrapText="1"/>
    </xf>
    <xf numFmtId="0" fontId="7" fillId="8" borderId="1" xfId="0" applyFont="1" applyFill="1" applyBorder="1" applyAlignment="1">
      <alignment horizontal="left" vertical="top" wrapText="1"/>
    </xf>
    <xf numFmtId="0" fontId="9" fillId="0" borderId="1" xfId="0" applyFont="1" applyBorder="1" applyAlignment="1">
      <alignment horizontal="left" vertical="top" wrapText="1"/>
    </xf>
  </cellXfs>
  <cellStyles count="39">
    <cellStyle name="Comma [0]" xfId="36" builtinId="6"/>
    <cellStyle name="Followed Hyperlink" xfId="33" builtinId="9" hidden="1"/>
    <cellStyle name="Followed Hyperlink" xfId="1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5" builtinId="9" hidden="1"/>
    <cellStyle name="Followed Hyperlink" xfId="3" builtinId="9" hidden="1"/>
    <cellStyle name="Followed Hyperlink" xfId="7" builtinId="9" hidden="1"/>
    <cellStyle name="Followed Hyperlink" xfId="35"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21" builtinId="9" hidden="1"/>
    <cellStyle name="Followed Hyperlink" xfId="23" builtinId="9" hidden="1"/>
    <cellStyle name="Followed Hyperlink" xfId="19" builtinId="9" hidden="1"/>
    <cellStyle name="Hyperlink" xfId="12" builtinId="8" hidden="1"/>
    <cellStyle name="Hyperlink" xfId="14" builtinId="8" hidden="1"/>
    <cellStyle name="Hyperlink" xfId="18" builtinId="8" hidden="1"/>
    <cellStyle name="Hyperlink" xfId="8" builtinId="8" hidden="1"/>
    <cellStyle name="Hyperlink" xfId="4" builtinId="8" hidden="1"/>
    <cellStyle name="Hyperlink" xfId="2" builtinId="8" hidden="1"/>
    <cellStyle name="Hyperlink" xfId="6" builtinId="8" hidden="1"/>
    <cellStyle name="Hyperlink" xfId="16" builtinId="8" hidden="1"/>
    <cellStyle name="Hyperlink" xfId="30" builtinId="8" hidden="1"/>
    <cellStyle name="Hyperlink" xfId="34" builtinId="8" hidden="1"/>
    <cellStyle name="Hyperlink" xfId="32" builtinId="8" hidden="1"/>
    <cellStyle name="Hyperlink" xfId="24" builtinId="8" hidden="1"/>
    <cellStyle name="Hyperlink" xfId="10" builtinId="8" hidden="1"/>
    <cellStyle name="Hyperlink" xfId="28" builtinId="8" hidden="1"/>
    <cellStyle name="Hyperlink" xfId="22" builtinId="8" hidden="1"/>
    <cellStyle name="Hyperlink" xfId="26" builtinId="8" hidden="1"/>
    <cellStyle name="Hyperlink" xfId="20" builtinId="8" hidden="1"/>
    <cellStyle name="Hyperlink" xfId="38" builtinId="8"/>
    <cellStyle name="Normal" xfId="0" builtinId="0"/>
    <cellStyle name="Normal 3" xfId="37" xr:uid="{00000000-0005-0000-0000-000025000000}"/>
    <cellStyle name="Percent" xfId="1" builtinId="5"/>
  </cellStyles>
  <dxfs count="0"/>
  <tableStyles count="0" defaultTableStyle="TableStyleMedium2" defaultPivotStyle="PivotStyleLight16"/>
  <colors>
    <mruColors>
      <color rgb="FFD6DCE4"/>
      <color rgb="FF8497AF"/>
      <color rgb="FF8CB5E2"/>
      <color rgb="FFFFF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857250</xdr:colOff>
      <xdr:row>324</xdr:row>
      <xdr:rowOff>188819</xdr:rowOff>
    </xdr:from>
    <xdr:to>
      <xdr:col>15</xdr:col>
      <xdr:colOff>1788582</xdr:colOff>
      <xdr:row>334</xdr:row>
      <xdr:rowOff>254000</xdr:rowOff>
    </xdr:to>
    <xdr:sp macro="" textlink="">
      <xdr:nvSpPr>
        <xdr:cNvPr id="2" name="Rectangle 1">
          <a:extLst>
            <a:ext uri="{FF2B5EF4-FFF2-40B4-BE49-F238E27FC236}">
              <a16:creationId xmlns:a16="http://schemas.microsoft.com/office/drawing/2014/main" id="{00000000-0008-0000-0300-000002000000}"/>
            </a:ext>
          </a:extLst>
        </xdr:cNvPr>
        <xdr:cNvSpPr/>
      </xdr:nvSpPr>
      <xdr:spPr>
        <a:xfrm>
          <a:off x="14173200" y="318971519"/>
          <a:ext cx="5189007" cy="23035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1400" b="0">
              <a:solidFill>
                <a:sysClr val="windowText" lastClr="000000"/>
              </a:solidFill>
              <a:latin typeface="Arial" panose="020B0604020202020204" pitchFamily="34" charset="0"/>
              <a:cs typeface="Arial" panose="020B0604020202020204" pitchFamily="34" charset="0"/>
            </a:rPr>
            <a:t>a.n. Kepala Kesdam I/Bukit Barisan</a:t>
          </a:r>
        </a:p>
        <a:p>
          <a:pPr algn="ctr"/>
          <a:r>
            <a:rPr lang="en-ID" sz="1400" b="0">
              <a:solidFill>
                <a:sysClr val="windowText" lastClr="000000"/>
              </a:solidFill>
              <a:latin typeface="Arial" panose="020B0604020202020204" pitchFamily="34" charset="0"/>
              <a:cs typeface="Arial" panose="020B0604020202020204" pitchFamily="34" charset="0"/>
            </a:rPr>
            <a:t>Wakil Kepala </a:t>
          </a:r>
        </a:p>
        <a:p>
          <a:pPr algn="ctr"/>
          <a:r>
            <a:rPr lang="en-ID" sz="1400" b="0">
              <a:solidFill>
                <a:sysClr val="windowText" lastClr="000000"/>
              </a:solidFill>
              <a:latin typeface="Arial" panose="020B0604020202020204" pitchFamily="34" charset="0"/>
              <a:cs typeface="Arial" panose="020B0604020202020204" pitchFamily="34" charset="0"/>
            </a:rPr>
            <a:t>Selaku </a:t>
          </a:r>
        </a:p>
        <a:p>
          <a:pPr algn="ctr"/>
          <a:r>
            <a:rPr lang="en-ID" sz="1400" b="0">
              <a:solidFill>
                <a:sysClr val="windowText" lastClr="000000"/>
              </a:solidFill>
              <a:latin typeface="Arial" panose="020B0604020202020204" pitchFamily="34" charset="0"/>
              <a:cs typeface="Arial" panose="020B0604020202020204" pitchFamily="34" charset="0"/>
            </a:rPr>
            <a:t>Ketua</a:t>
          </a:r>
          <a:r>
            <a:rPr lang="en-ID" sz="1400" b="0" baseline="0">
              <a:solidFill>
                <a:sysClr val="windowText" lastClr="000000"/>
              </a:solidFill>
              <a:latin typeface="Arial" panose="020B0604020202020204" pitchFamily="34" charset="0"/>
              <a:cs typeface="Arial" panose="020B0604020202020204" pitchFamily="34" charset="0"/>
            </a:rPr>
            <a:t> Tim TPI WTRB Kesdam I/Bukit Barisan</a:t>
          </a:r>
        </a:p>
        <a:p>
          <a:pPr algn="ctr"/>
          <a:endParaRPr lang="en-ID" sz="1400" b="0" baseline="0">
            <a:solidFill>
              <a:sysClr val="windowText" lastClr="000000"/>
            </a:solidFill>
            <a:latin typeface="Arial" panose="020B0604020202020204" pitchFamily="34" charset="0"/>
            <a:cs typeface="Arial" panose="020B0604020202020204" pitchFamily="34" charset="0"/>
          </a:endParaRPr>
        </a:p>
        <a:p>
          <a:pPr algn="ctr"/>
          <a:endParaRPr lang="en-ID" sz="1400" b="0" baseline="0">
            <a:solidFill>
              <a:sysClr val="windowText" lastClr="000000"/>
            </a:solidFill>
            <a:latin typeface="Arial" panose="020B0604020202020204" pitchFamily="34" charset="0"/>
            <a:cs typeface="Arial" panose="020B0604020202020204" pitchFamily="34" charset="0"/>
          </a:endParaRPr>
        </a:p>
        <a:p>
          <a:pPr algn="ctr"/>
          <a:endParaRPr lang="en-ID" sz="1400" b="0" baseline="0">
            <a:solidFill>
              <a:sysClr val="windowText" lastClr="000000"/>
            </a:solidFill>
            <a:latin typeface="Arial" panose="020B0604020202020204" pitchFamily="34" charset="0"/>
            <a:cs typeface="Arial" panose="020B0604020202020204" pitchFamily="34" charset="0"/>
          </a:endParaRPr>
        </a:p>
        <a:p>
          <a:pPr algn="ctr"/>
          <a:endParaRPr lang="en-ID" sz="1400" b="0" baseline="0">
            <a:solidFill>
              <a:sysClr val="windowText" lastClr="000000"/>
            </a:solidFill>
            <a:latin typeface="Arial" panose="020B0604020202020204" pitchFamily="34" charset="0"/>
            <a:cs typeface="Arial" panose="020B0604020202020204" pitchFamily="34" charset="0"/>
          </a:endParaRPr>
        </a:p>
        <a:p>
          <a:pPr algn="ctr"/>
          <a:r>
            <a:rPr lang="en-ID" sz="1400" b="0" baseline="0">
              <a:solidFill>
                <a:sysClr val="windowText" lastClr="000000"/>
              </a:solidFill>
              <a:latin typeface="Arial" panose="020B0604020202020204" pitchFamily="34" charset="0"/>
              <a:cs typeface="Arial" panose="020B0604020202020204" pitchFamily="34" charset="0"/>
            </a:rPr>
            <a:t>Zulfikar, S.K.M., M.K.M</a:t>
          </a:r>
        </a:p>
        <a:p>
          <a:pPr algn="ctr"/>
          <a:r>
            <a:rPr lang="en-ID" sz="1400" b="0" baseline="0">
              <a:solidFill>
                <a:sysClr val="windowText" lastClr="000000"/>
              </a:solidFill>
              <a:latin typeface="Arial" panose="020B0604020202020204" pitchFamily="34" charset="0"/>
              <a:cs typeface="Arial" panose="020B0604020202020204" pitchFamily="34" charset="0"/>
            </a:rPr>
            <a:t>Letkol Ckm NRP 11950010270272</a:t>
          </a:r>
          <a:endParaRPr lang="en-ID" sz="1400" b="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hyperlink" Target="https://drive.google.com/drive/folders/1AmPoprYhJMvhXqMHAMMhua8obIJLrEY6?usp=sharing" TargetMode="External"/><Relationship Id="rId21" Type="http://schemas.openxmlformats.org/officeDocument/2006/relationships/hyperlink" Target="https://drive.google.com/drive/folders/1oV1lJB9CSGcFHzgDSp75Lp1c_PiMz9fW?usp=sharing" TargetMode="External"/><Relationship Id="rId42" Type="http://schemas.openxmlformats.org/officeDocument/2006/relationships/hyperlink" Target="https://drive.google.com/drive/folders/1DRjgnc5sNnoZTBFFEi2dFKKi2l3Xma1J?usp=sharing" TargetMode="External"/><Relationship Id="rId47" Type="http://schemas.openxmlformats.org/officeDocument/2006/relationships/hyperlink" Target="https://drive.google.com/drive/folders/1uCBkH-qZ08Zq5TZPEuexThFoAak8F9Ah?usp=sharing" TargetMode="External"/><Relationship Id="rId63" Type="http://schemas.openxmlformats.org/officeDocument/2006/relationships/hyperlink" Target="https://drive.google.com/drive/folders/1rDphiBPkqV0GXBDiWzPYafTRBueGX_Iz?usp=sharing" TargetMode="External"/><Relationship Id="rId68" Type="http://schemas.openxmlformats.org/officeDocument/2006/relationships/hyperlink" Target="https://drive.google.com/drive/folders/1meM6HOMJ_2LkqnGUzfRs0RYuMBsZSPi5?usp=sharing" TargetMode="External"/><Relationship Id="rId84" Type="http://schemas.openxmlformats.org/officeDocument/2006/relationships/hyperlink" Target="https://drive.google.com/drive/folders/1YuVzAKSeupm7gkvEqs8mjKTbtRgZmulU?usp=sharing" TargetMode="External"/><Relationship Id="rId89" Type="http://schemas.openxmlformats.org/officeDocument/2006/relationships/hyperlink" Target="https://drive.google.com/drive/folders/1rqpPrVAvWBoorFzjlDH_oJs0MQWPIUao?usp=sharing" TargetMode="External"/><Relationship Id="rId16" Type="http://schemas.openxmlformats.org/officeDocument/2006/relationships/hyperlink" Target="https://drive.google.com/drive/folders/1XRruSnBYrJNRHTGj85L_p2xHGUek95ff?usp=sharing" TargetMode="External"/><Relationship Id="rId107" Type="http://schemas.openxmlformats.org/officeDocument/2006/relationships/hyperlink" Target="https://drive.google.com/drive/folders/1i8BaouOxyeDsDL3v2kiFDQS1xUnu5c8T?usp=sharing" TargetMode="External"/><Relationship Id="rId11" Type="http://schemas.openxmlformats.org/officeDocument/2006/relationships/hyperlink" Target="https://drive.google.com/drive/folders/1mRWv7-5aVxDe0dgpgl20WU124t9VyKfY?usp=sharing" TargetMode="External"/><Relationship Id="rId32" Type="http://schemas.openxmlformats.org/officeDocument/2006/relationships/hyperlink" Target="https://drive.google.com/drive/folders/1VqM93tYGzqsEYLx9s4iH4Vbhxs56vNNF?usp=sharing" TargetMode="External"/><Relationship Id="rId37" Type="http://schemas.openxmlformats.org/officeDocument/2006/relationships/hyperlink" Target="https://drive.google.com/drive/folders/1ZA5BCqki4VYddUXYGV6oV4BDqIMtfmqf?usp=sharing" TargetMode="External"/><Relationship Id="rId53" Type="http://schemas.openxmlformats.org/officeDocument/2006/relationships/hyperlink" Target="https://drive.google.com/drive/folders/1AM--dIHvgUoqBDT8ofH9E8NM-C7T0Zqd?usp=sharing" TargetMode="External"/><Relationship Id="rId58" Type="http://schemas.openxmlformats.org/officeDocument/2006/relationships/hyperlink" Target="https://drive.google.com/drive/folders/16y1yYVH_rSnCZ4e1X2JaZp-uPDscj6dw?usp=sharing" TargetMode="External"/><Relationship Id="rId74" Type="http://schemas.openxmlformats.org/officeDocument/2006/relationships/hyperlink" Target="https://drive.google.com/drive/folders/1U6vcV3wLhHYTEWzRvJGft0ZfAb_wVPZj?usp=sharing" TargetMode="External"/><Relationship Id="rId79" Type="http://schemas.openxmlformats.org/officeDocument/2006/relationships/hyperlink" Target="https://drive.google.com/drive/folders/1c_6Z2LBF05BxHay_loz0qFsXf1dgI33c?usp=sharing" TargetMode="External"/><Relationship Id="rId102" Type="http://schemas.openxmlformats.org/officeDocument/2006/relationships/hyperlink" Target="https://drive.google.com/drive/folders/1rh2oizGpCYz1xeyjJNP5A9fEmMfoCLZl?usp=sharing" TargetMode="External"/><Relationship Id="rId5" Type="http://schemas.openxmlformats.org/officeDocument/2006/relationships/hyperlink" Target="https://drive.google.com/drive/folders/15IKqXxJ00rj6XRjiHrM23s8wiKKypaMY?usp=sharing" TargetMode="External"/><Relationship Id="rId90" Type="http://schemas.openxmlformats.org/officeDocument/2006/relationships/hyperlink" Target="https://drive.google.com/drive/folders/1hGuYLNVVKTwBkVRYQC3lRSkAUA9ImH-a?usp=sharing" TargetMode="External"/><Relationship Id="rId95" Type="http://schemas.openxmlformats.org/officeDocument/2006/relationships/hyperlink" Target="https://drive.google.com/drive/folders/1Xzy7FoNivhXrAw92jBEXIKve3f3Q9nYI?usp=sharing" TargetMode="External"/><Relationship Id="rId22" Type="http://schemas.openxmlformats.org/officeDocument/2006/relationships/hyperlink" Target="https://drive.google.com/drive/folders/1qCvq_yL1K4u-9f3Z8Gm61usJCMnSpFSW?usp=sharing" TargetMode="External"/><Relationship Id="rId27" Type="http://schemas.openxmlformats.org/officeDocument/2006/relationships/hyperlink" Target="https://drive.google.com/drive/folders/1NZjRINlN-0GRLRC-5mPmWMRLfkzDRpBf?usp=sharing" TargetMode="External"/><Relationship Id="rId43" Type="http://schemas.openxmlformats.org/officeDocument/2006/relationships/hyperlink" Target="https://drive.google.com/drive/folders/1HAak4N06iMzO30kfGcCft8tMr4gGKjYA?usp=sharing" TargetMode="External"/><Relationship Id="rId48" Type="http://schemas.openxmlformats.org/officeDocument/2006/relationships/hyperlink" Target="https://drive.google.com/drive/folders/1nzG00-5aIITKD82YN_F3b7i0pRoG7XnG?usp=sharing" TargetMode="External"/><Relationship Id="rId64" Type="http://schemas.openxmlformats.org/officeDocument/2006/relationships/hyperlink" Target="https://drive.google.com/drive/folders/16duJAhtr3LPFbJB6rLP4aTnNj_wbSnHN?usp=sharing" TargetMode="External"/><Relationship Id="rId69" Type="http://schemas.openxmlformats.org/officeDocument/2006/relationships/hyperlink" Target="https://drive.google.com/drive/folders/1K1ofEU0Z481WYz4-j8CCPKdJmjK6hs0U?usp=sharing" TargetMode="External"/><Relationship Id="rId80" Type="http://schemas.openxmlformats.org/officeDocument/2006/relationships/hyperlink" Target="https://drive.google.com/drive/folders/17YBhoZWVCY5poPxO-JRGs_5OxRDd83_N?usp=sharing" TargetMode="External"/><Relationship Id="rId85" Type="http://schemas.openxmlformats.org/officeDocument/2006/relationships/hyperlink" Target="https://drive.google.com/drive/folders/1YuVzAKSeupm7gkvEqs8mjKTbtRgZmulU?usp=sharing" TargetMode="External"/><Relationship Id="rId12" Type="http://schemas.openxmlformats.org/officeDocument/2006/relationships/hyperlink" Target="https://drive.google.com/drive/folders/1mRWv7-5aVxDe0dgpgl20WU124t9VyKfY?usp=sharing" TargetMode="External"/><Relationship Id="rId17" Type="http://schemas.openxmlformats.org/officeDocument/2006/relationships/hyperlink" Target="https://drive.google.com/drive/folders/1jnf21f-F8Ma1gdn3dPlO7tZnn6hKWN1a?usp=sharing" TargetMode="External"/><Relationship Id="rId33" Type="http://schemas.openxmlformats.org/officeDocument/2006/relationships/hyperlink" Target="https://drive.google.com/drive/folders/1MSSl3rkqvnbWAQ4adpXePVkIo0fJUwEh?usp=sharing" TargetMode="External"/><Relationship Id="rId38" Type="http://schemas.openxmlformats.org/officeDocument/2006/relationships/hyperlink" Target="https://drive.google.com/drive/folders/1OLC1EeLKk6BnGNsifHArWWKVchC1QjYv?usp=sharing" TargetMode="External"/><Relationship Id="rId59" Type="http://schemas.openxmlformats.org/officeDocument/2006/relationships/hyperlink" Target="https://drive.google.com/drive/folders/1qO-vMhOmRJuE-WaHSNe1AFwqTVgtAKWc?usp=sharing" TargetMode="External"/><Relationship Id="rId103" Type="http://schemas.openxmlformats.org/officeDocument/2006/relationships/hyperlink" Target="https://drive.google.com/drive/folders/1Xzy7FoNivhXrAw92jBEXIKve3f3Q9nYI?usp=sharing" TargetMode="External"/><Relationship Id="rId108" Type="http://schemas.openxmlformats.org/officeDocument/2006/relationships/printerSettings" Target="../printerSettings/printerSettings3.bin"/><Relationship Id="rId54" Type="http://schemas.openxmlformats.org/officeDocument/2006/relationships/hyperlink" Target="https://drive.google.com/drive/folders/1e3O0XF56WPD8IjZwqvRO159AJ-W3BzC3?usp=sharing" TargetMode="External"/><Relationship Id="rId70" Type="http://schemas.openxmlformats.org/officeDocument/2006/relationships/hyperlink" Target="https://drive.google.com/drive/folders/1C6weDd3jp6n1LBY1RIGi1RJ_NY49wdSb?usp=sharing" TargetMode="External"/><Relationship Id="rId75" Type="http://schemas.openxmlformats.org/officeDocument/2006/relationships/hyperlink" Target="https://drive.google.com/drive/folders/1PCxDk3b5GNeJTTVpflgIwZc-54hku2XM?usp=sharing" TargetMode="External"/><Relationship Id="rId91" Type="http://schemas.openxmlformats.org/officeDocument/2006/relationships/hyperlink" Target="https://drive.google.com/drive/folders/1ZH8810OszHXoyHnkzjQpHRgKbjgugnV4?usp=sharing" TargetMode="External"/><Relationship Id="rId96" Type="http://schemas.openxmlformats.org/officeDocument/2006/relationships/hyperlink" Target="https://drive.google.com/drive/folders/1K1ypIlGJlDbdXEPcEDtFyNpEWawZR0xW?usp=sharing" TargetMode="External"/><Relationship Id="rId1" Type="http://schemas.openxmlformats.org/officeDocument/2006/relationships/hyperlink" Target="https://drive.google.com/drive/folders/1vgtLbUU2jRkSxDo2zqxZZCRvP6ckLCZg?usp=sharing" TargetMode="External"/><Relationship Id="rId6" Type="http://schemas.openxmlformats.org/officeDocument/2006/relationships/hyperlink" Target="https://drive.google.com/drive/folders/1U1RwHzrlgnznwBXSir9HkEuJbxcWE1pF?usp=sharing" TargetMode="External"/><Relationship Id="rId15" Type="http://schemas.openxmlformats.org/officeDocument/2006/relationships/hyperlink" Target="https://drive.google.com/drive/folders/1rxVB5TP_XDl1UkVIqQ5UolHQuaJIgaSV?usp=sharing" TargetMode="External"/><Relationship Id="rId23" Type="http://schemas.openxmlformats.org/officeDocument/2006/relationships/hyperlink" Target="https://drive.google.com/drive/folders/1tgacI_s_FJ6XXVUkAAK-pOzeaJXVe4kF?usp=sharing" TargetMode="External"/><Relationship Id="rId28" Type="http://schemas.openxmlformats.org/officeDocument/2006/relationships/hyperlink" Target="https://drive.google.com/drive/folders/1I9eZFVzO2lnRTbNuG9vhFrl4NfMLlPPr?usp=sharing" TargetMode="External"/><Relationship Id="rId36" Type="http://schemas.openxmlformats.org/officeDocument/2006/relationships/hyperlink" Target="https://drive.google.com/drive/folders/1m1U4PkaUQktL4-o1yU-zIGTkKWvqcrbK?usp=sharing" TargetMode="External"/><Relationship Id="rId49" Type="http://schemas.openxmlformats.org/officeDocument/2006/relationships/hyperlink" Target="https://drive.google.com/drive/folders/15G1EFkBMKqt_mRAa8nC-2WpS7cq3CILo?usp=sharing" TargetMode="External"/><Relationship Id="rId57" Type="http://schemas.openxmlformats.org/officeDocument/2006/relationships/hyperlink" Target="https://drive.google.com/drive/folders/1U3AC6tO_-gF4CAqoamwltZRW4fYFGAQU?usp=sharing" TargetMode="External"/><Relationship Id="rId106" Type="http://schemas.openxmlformats.org/officeDocument/2006/relationships/hyperlink" Target="https://drive.google.com/drive/folders/1i8BaouOxyeDsDL3v2kiFDQS1xUnu5c8T?usp=sharing" TargetMode="External"/><Relationship Id="rId10" Type="http://schemas.openxmlformats.org/officeDocument/2006/relationships/hyperlink" Target="https://drive.google.com/drive/folders/1jnqmv0PWxmmVO66qtDD0v-AFc_nMv1N1?usp=sharing" TargetMode="External"/><Relationship Id="rId31" Type="http://schemas.openxmlformats.org/officeDocument/2006/relationships/hyperlink" Target="https://drive.google.com/drive/folders/1PhiiM7QbgxvfhFCKryuhrELFazjKnwLV?usp=sharing" TargetMode="External"/><Relationship Id="rId44" Type="http://schemas.openxmlformats.org/officeDocument/2006/relationships/hyperlink" Target="https://drive.google.com/drive/folders/1Z2vuOHFx2hcpLEj-AyY-hywc57-cRHGg?usp=sharing" TargetMode="External"/><Relationship Id="rId52" Type="http://schemas.openxmlformats.org/officeDocument/2006/relationships/hyperlink" Target="https://drive.google.com/drive/folders/1YbITQj07pjiafUipovBVhJ30r_qbxBu-?usp=sharing" TargetMode="External"/><Relationship Id="rId60" Type="http://schemas.openxmlformats.org/officeDocument/2006/relationships/hyperlink" Target="https://drive.google.com/drive/folders/1e505FXFjWO01LtQQWyDTD3t2AC0I411m?usp=sharing" TargetMode="External"/><Relationship Id="rId65" Type="http://schemas.openxmlformats.org/officeDocument/2006/relationships/hyperlink" Target="https://drive.google.com/drive/folders/1-KhxnusGK3JOS1RlgAlvDlp59gJDKSac?usp=sharing" TargetMode="External"/><Relationship Id="rId73" Type="http://schemas.openxmlformats.org/officeDocument/2006/relationships/hyperlink" Target="https://drive.google.com/drive/folders/18eYBupBf6wz6cfhA8Mk6-L6cKgK28Djm?usp=sharing" TargetMode="External"/><Relationship Id="rId78" Type="http://schemas.openxmlformats.org/officeDocument/2006/relationships/hyperlink" Target="https://drive.google.com/drive/folders/1ZNV9tgy0sanyT8vHCKhQ0guUndtMj2GH?usp=sharing" TargetMode="External"/><Relationship Id="rId81" Type="http://schemas.openxmlformats.org/officeDocument/2006/relationships/hyperlink" Target="https://drive.google.com/drive/folders/1zJvIdEcW1uhUVWjVRsV7S1fzRSLsx2uY?usp=sharing" TargetMode="External"/><Relationship Id="rId86" Type="http://schemas.openxmlformats.org/officeDocument/2006/relationships/hyperlink" Target="https://drive.google.com/drive/folders/1_8ZuPXERx0-rdXkVRqMe5kQ_PnZXZBq7?usp=sharing" TargetMode="External"/><Relationship Id="rId94" Type="http://schemas.openxmlformats.org/officeDocument/2006/relationships/hyperlink" Target="https://drive.google.com/drive/folders/1zABB40zxgd5zhEGqoAT5NI0SzNvD2Bo_?usp=sharing" TargetMode="External"/><Relationship Id="rId99" Type="http://schemas.openxmlformats.org/officeDocument/2006/relationships/hyperlink" Target="https://drive.google.com/drive/folders/1T1axJpAA9i8lJOE6lL306xMlm3b5XZ7F?usp=sharing" TargetMode="External"/><Relationship Id="rId101" Type="http://schemas.openxmlformats.org/officeDocument/2006/relationships/hyperlink" Target="https://drive.google.com/drive/folders/1ZH8810OszHXoyHnkzjQpHRgKbjgugnV4?usp=sharing" TargetMode="External"/><Relationship Id="rId4" Type="http://schemas.openxmlformats.org/officeDocument/2006/relationships/hyperlink" Target="https://drive.google.com/drive/folders/14NuzkOykRGwya8p0UnZLiWHe0gMhmYzW?usp=sharing" TargetMode="External"/><Relationship Id="rId9" Type="http://schemas.openxmlformats.org/officeDocument/2006/relationships/hyperlink" Target="https://drive.google.com/drive/folders/1h3bxQH7K46QWsJjMMLk2Zepc9h71RhPo?usp=sharing" TargetMode="External"/><Relationship Id="rId13" Type="http://schemas.openxmlformats.org/officeDocument/2006/relationships/hyperlink" Target="https://drive.google.com/drive/folders/1a-BVrDah2ygarntbyuod2tIjFdIbrPFS?usp=sharing" TargetMode="External"/><Relationship Id="rId18" Type="http://schemas.openxmlformats.org/officeDocument/2006/relationships/hyperlink" Target="https://drive.google.com/drive/folders/1f7ttjq9tYklr13zV-9pRove4jl5xSoBW?usp=sharing" TargetMode="External"/><Relationship Id="rId39" Type="http://schemas.openxmlformats.org/officeDocument/2006/relationships/hyperlink" Target="https://drive.google.com/drive/folders/19q6VMhjAJfvo-qiRI7rqj_HHjh5y-FdK?usp=sharing" TargetMode="External"/><Relationship Id="rId109" Type="http://schemas.openxmlformats.org/officeDocument/2006/relationships/drawing" Target="../drawings/drawing1.xml"/><Relationship Id="rId34" Type="http://schemas.openxmlformats.org/officeDocument/2006/relationships/hyperlink" Target="https://drive.google.com/drive/folders/1CAPTRPVS6rwQ3Cbg5yCcR_Q8sbH3ex8B?usp=sharing" TargetMode="External"/><Relationship Id="rId50" Type="http://schemas.openxmlformats.org/officeDocument/2006/relationships/hyperlink" Target="https://drive.google.com/drive/folders/1k5DqcyXX6MqFJp36QCfBfLREeSllcDmB?usp=sharing" TargetMode="External"/><Relationship Id="rId55" Type="http://schemas.openxmlformats.org/officeDocument/2006/relationships/hyperlink" Target="https://drive.google.com/drive/folders/1hRCpqyOG166TZoCEtm5tVQq3qnS9jDVO?usp=sharing" TargetMode="External"/><Relationship Id="rId76" Type="http://schemas.openxmlformats.org/officeDocument/2006/relationships/hyperlink" Target="https://drive.google.com/drive/folders/1r3rEfpIJpKbYqP7HEivlri3qB4aWb6Sx?usp=sharing" TargetMode="External"/><Relationship Id="rId97" Type="http://schemas.openxmlformats.org/officeDocument/2006/relationships/hyperlink" Target="https://drive.google.com/drive/folders/1ey4v6gdafuZ_envEKeTJaZ5Bv-3e65I0?usp=sharing" TargetMode="External"/><Relationship Id="rId104" Type="http://schemas.openxmlformats.org/officeDocument/2006/relationships/hyperlink" Target="https://drive.google.com/drive/folders/1Xzy7FoNivhXrAw92jBEXIKve3f3Q9nYI?usp=sharing" TargetMode="External"/><Relationship Id="rId7" Type="http://schemas.openxmlformats.org/officeDocument/2006/relationships/hyperlink" Target="https://drive.google.com/drive/folders/1A_dlr5cLdaleY6-tLSPa3P3vkCwOxtgl?usp=sharing" TargetMode="External"/><Relationship Id="rId71" Type="http://schemas.openxmlformats.org/officeDocument/2006/relationships/hyperlink" Target="https://drive.google.com/drive/folders/1ow13AH9tcZCNlf4plh3CBx-V0grRt17M?usp=sharing" TargetMode="External"/><Relationship Id="rId92" Type="http://schemas.openxmlformats.org/officeDocument/2006/relationships/hyperlink" Target="https://drive.google.com/drive/folders/1jXw-qUULSl26hqMIOJ9b0_iNDV5qNh5K?usp=sharing" TargetMode="External"/><Relationship Id="rId2" Type="http://schemas.openxmlformats.org/officeDocument/2006/relationships/hyperlink" Target="https://drive.google.com/drive/folders/18p1FDeI0J6TavcXdLgymDcTtgZkyXYjm?usp=sharing" TargetMode="External"/><Relationship Id="rId29" Type="http://schemas.openxmlformats.org/officeDocument/2006/relationships/hyperlink" Target="https://drive.google.com/drive/folders/1O0rMpFtJXLyMfGM9_TWgzyfaoqs9igE7?usp=sharing" TargetMode="External"/><Relationship Id="rId24" Type="http://schemas.openxmlformats.org/officeDocument/2006/relationships/hyperlink" Target="https://drive.google.com/drive/folders/1zc5U1UdAi7vEsU0OWDgBV6QGjXGd80da?usp=sharing" TargetMode="External"/><Relationship Id="rId40" Type="http://schemas.openxmlformats.org/officeDocument/2006/relationships/hyperlink" Target="https://drive.google.com/drive/folders/1uxcqVVyqacJ0y-OTYOAPaJ5s4aBvHFjM?usp=sharing" TargetMode="External"/><Relationship Id="rId45" Type="http://schemas.openxmlformats.org/officeDocument/2006/relationships/hyperlink" Target="https://drive.google.com/drive/folders/1e7OxktlzAnIg2_N-VsIrL_uzhbwTVW45?usp=sharing" TargetMode="External"/><Relationship Id="rId66" Type="http://schemas.openxmlformats.org/officeDocument/2006/relationships/hyperlink" Target="https://drive.google.com/drive/folders/1VjBgoINBEN474gZ6xupPP5T7gpoQbUg8?usp=sharing" TargetMode="External"/><Relationship Id="rId87" Type="http://schemas.openxmlformats.org/officeDocument/2006/relationships/hyperlink" Target="https://drive.google.com/drive/folders/15lcRKQDV3jPHnB89-KTWp3IJP-iUnCbB?usp=sharing" TargetMode="External"/><Relationship Id="rId61" Type="http://schemas.openxmlformats.org/officeDocument/2006/relationships/hyperlink" Target="https://drive.google.com/drive/folders/1oaCZaikufFf3fis-tPfajEjh7RP_Az0j?usp=sharing" TargetMode="External"/><Relationship Id="rId82" Type="http://schemas.openxmlformats.org/officeDocument/2006/relationships/hyperlink" Target="https://drive.google.com/drive/folders/1oFm12E9cbyAI_YzcMb26pj3wvym0zS0R?usp=sharing" TargetMode="External"/><Relationship Id="rId19" Type="http://schemas.openxmlformats.org/officeDocument/2006/relationships/hyperlink" Target="https://drive.google.com/drive/folders/1G-46Ul45IeUuQgVmE-lA_Y76HJlzmoUq?usp=sharing" TargetMode="External"/><Relationship Id="rId14" Type="http://schemas.openxmlformats.org/officeDocument/2006/relationships/hyperlink" Target="https://drive.google.com/drive/folders/1Y2sKX54xRGADEWuKFCUtVht0sgj-l-8i?usp=sharing" TargetMode="External"/><Relationship Id="rId30" Type="http://schemas.openxmlformats.org/officeDocument/2006/relationships/hyperlink" Target="https://drive.google.com/drive/folders/1IDsx9brVE9uqFUQtxJsVFHuJf2nlhIpS?usp=sharing" TargetMode="External"/><Relationship Id="rId35" Type="http://schemas.openxmlformats.org/officeDocument/2006/relationships/hyperlink" Target="https://drive.google.com/drive/folders/1m1U4PkaUQktL4-o1yU-zIGTkKWvqcrbK?usp=sharing" TargetMode="External"/><Relationship Id="rId56" Type="http://schemas.openxmlformats.org/officeDocument/2006/relationships/hyperlink" Target="https://drive.google.com/drive/folders/1WDQMnmYhxJy9Ic_uaCEX7pRndOhzmoTa?usp=sharing" TargetMode="External"/><Relationship Id="rId77" Type="http://schemas.openxmlformats.org/officeDocument/2006/relationships/hyperlink" Target="https://drive.google.com/drive/folders/1ZBkRl_DA4vo8TCJuCroJFue7MY4QEUdV?usp=sharing" TargetMode="External"/><Relationship Id="rId100" Type="http://schemas.openxmlformats.org/officeDocument/2006/relationships/hyperlink" Target="https://drive.google.com/drive/folders/1T1axJpAA9i8lJOE6lL306xMlm3b5XZ7F?usp=sharing" TargetMode="External"/><Relationship Id="rId105" Type="http://schemas.openxmlformats.org/officeDocument/2006/relationships/hyperlink" Target="https://drive.google.com/drive/folders/1i8BaouOxyeDsDL3v2kiFDQS1xUnu5c8T?usp=sharing" TargetMode="External"/><Relationship Id="rId8" Type="http://schemas.openxmlformats.org/officeDocument/2006/relationships/hyperlink" Target="https://drive.google.com/drive/folders/1sFIbQEkt8sR-Jdc76c75MrM7LETwT2WF?usp=sharing" TargetMode="External"/><Relationship Id="rId51" Type="http://schemas.openxmlformats.org/officeDocument/2006/relationships/hyperlink" Target="https://drive.google.com/drive/folders/1qcH41C84RbBvSl7O-Yl317XzLIjK-G2u?usp=sharing" TargetMode="External"/><Relationship Id="rId72" Type="http://schemas.openxmlformats.org/officeDocument/2006/relationships/hyperlink" Target="https://drive.google.com/drive/folders/13-yzQmQQcm6T4jHxeRET4gLGBHreO2Xl?usp=sharing" TargetMode="External"/><Relationship Id="rId93" Type="http://schemas.openxmlformats.org/officeDocument/2006/relationships/hyperlink" Target="https://drive.google.com/drive/folders/1rh2oizGpCYz1xeyjJNP5A9fEmMfoCLZl?usp=sharing" TargetMode="External"/><Relationship Id="rId98" Type="http://schemas.openxmlformats.org/officeDocument/2006/relationships/hyperlink" Target="https://drive.google.com/drive/folders/1nB6654ChQ5mwqr5cOBjTYSXiIn6-0ZhW?usp=sharing" TargetMode="External"/><Relationship Id="rId3" Type="http://schemas.openxmlformats.org/officeDocument/2006/relationships/hyperlink" Target="https://drive.google.com/drive/folders/1q5y-PUXzwGLy3WSMIcdBlZkWBYNgHS1O?usp=sharing" TargetMode="External"/><Relationship Id="rId25" Type="http://schemas.openxmlformats.org/officeDocument/2006/relationships/hyperlink" Target="https://drive.google.com/drive/folders/1nErCMTP_6RvPbnh0WtwO279O3kfKMUT6?usp=sharing" TargetMode="External"/><Relationship Id="rId46" Type="http://schemas.openxmlformats.org/officeDocument/2006/relationships/hyperlink" Target="https://drive.google.com/drive/folders/1xFde0yAcCexbeJUPPHVqhCwWvUbbbg-W?usp=sharing" TargetMode="External"/><Relationship Id="rId67" Type="http://schemas.openxmlformats.org/officeDocument/2006/relationships/hyperlink" Target="https://drive.google.com/drive/folders/1yt9EOjMge61152EXINy5-l4GTuIq46pD?usp=sharing" TargetMode="External"/><Relationship Id="rId20" Type="http://schemas.openxmlformats.org/officeDocument/2006/relationships/hyperlink" Target="https://drive.google.com/drive/folders/1jbi5-eaDKpsfjdzFJ7J5VPmXeStzfdi0?usp=sharing" TargetMode="External"/><Relationship Id="rId41" Type="http://schemas.openxmlformats.org/officeDocument/2006/relationships/hyperlink" Target="https://drive.google.com/drive/folders/1Hq2w6adYYcYb5gX9rDrb4M6amRCzisKN?usp=sharing" TargetMode="External"/><Relationship Id="rId62" Type="http://schemas.openxmlformats.org/officeDocument/2006/relationships/hyperlink" Target="https://drive.google.com/drive/folders/1Q1Knrx4Px6qsprsJLKyejxoifbbd7Fe4?usp=sharing" TargetMode="External"/><Relationship Id="rId83" Type="http://schemas.openxmlformats.org/officeDocument/2006/relationships/hyperlink" Target="https://drive.google.com/drive/folders/1-ORWjNgKSEU5Mw-t4pRLPRf2wwn97v7M?usp=sharing" TargetMode="External"/><Relationship Id="rId88" Type="http://schemas.openxmlformats.org/officeDocument/2006/relationships/hyperlink" Target="https://drive.google.com/drive/folders/1JkdTpt13SgbcSvhmB2VXgLSMVh9v7GS8?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34"/>
  <sheetViews>
    <sheetView topLeftCell="B1" zoomScale="75" zoomScaleNormal="80" workbookViewId="0">
      <pane ySplit="2" topLeftCell="A3" activePane="bottomLeft" state="frozen"/>
      <selection activeCell="B1" sqref="B1"/>
      <selection pane="bottomLeft" activeCell="M19" sqref="M19"/>
    </sheetView>
  </sheetViews>
  <sheetFormatPr defaultColWidth="9.21875" defaultRowHeight="15.6"/>
  <cols>
    <col min="1" max="1" width="6.21875" hidden="1" customWidth="1"/>
    <col min="2" max="2" width="4" style="21" bestFit="1" customWidth="1"/>
    <col min="3" max="3" width="4.21875" style="21" bestFit="1" customWidth="1"/>
    <col min="4" max="4" width="3.44140625" style="21" bestFit="1" customWidth="1"/>
    <col min="5" max="5" width="4.44140625" style="22" customWidth="1"/>
    <col min="6" max="6" width="3.44140625" style="23" bestFit="1" customWidth="1"/>
    <col min="7" max="7" width="48.44140625" style="24" customWidth="1"/>
    <col min="8" max="8" width="12.44140625" style="47" customWidth="1"/>
    <col min="9" max="9" width="16.5546875" style="25" bestFit="1" customWidth="1"/>
    <col min="10" max="10" width="16.77734375" style="52" customWidth="1"/>
    <col min="11" max="11" width="5" style="3" customWidth="1"/>
    <col min="12" max="13" width="71.44140625" style="26" customWidth="1"/>
    <col min="14" max="16384" width="9.21875" style="3"/>
  </cols>
  <sheetData>
    <row r="1" spans="1:13" s="61" customFormat="1" ht="21">
      <c r="A1" s="5">
        <v>1</v>
      </c>
      <c r="B1" s="248" t="s">
        <v>69</v>
      </c>
      <c r="C1" s="248"/>
      <c r="D1" s="248"/>
      <c r="E1" s="248"/>
      <c r="F1" s="248"/>
      <c r="G1" s="248"/>
      <c r="H1" s="57" t="s">
        <v>70</v>
      </c>
      <c r="I1" s="58" t="s">
        <v>19</v>
      </c>
      <c r="J1" s="59" t="s">
        <v>20</v>
      </c>
      <c r="K1" s="60"/>
      <c r="L1" s="59" t="s">
        <v>72</v>
      </c>
      <c r="M1" s="59" t="s">
        <v>98</v>
      </c>
    </row>
    <row r="2" spans="1:13" customFormat="1" ht="14.4">
      <c r="A2">
        <v>2</v>
      </c>
    </row>
    <row r="3" spans="1:13" s="10" customFormat="1" ht="18">
      <c r="A3">
        <v>3</v>
      </c>
      <c r="B3" s="11" t="s">
        <v>0</v>
      </c>
      <c r="C3" s="246" t="s">
        <v>68</v>
      </c>
      <c r="D3" s="246"/>
      <c r="E3" s="246"/>
      <c r="F3" s="246"/>
      <c r="G3" s="246"/>
      <c r="H3" s="44">
        <v>60</v>
      </c>
      <c r="I3" s="28" t="e">
        <f>'Ctt Eval'!I3</f>
        <v>#REF!</v>
      </c>
      <c r="J3" s="48"/>
      <c r="L3" s="16"/>
      <c r="M3" s="16"/>
    </row>
    <row r="4" spans="1:13" s="9" customFormat="1" ht="18">
      <c r="A4">
        <v>4</v>
      </c>
      <c r="B4" s="12"/>
      <c r="C4" s="32" t="s">
        <v>1</v>
      </c>
      <c r="D4" s="244" t="s">
        <v>73</v>
      </c>
      <c r="E4" s="244"/>
      <c r="F4" s="244"/>
      <c r="G4" s="244"/>
      <c r="H4" s="33">
        <v>30</v>
      </c>
      <c r="I4" s="33" t="e">
        <f>'Ctt Eval'!I4</f>
        <v>#REF!</v>
      </c>
      <c r="J4" s="49" t="e">
        <f t="shared" ref="J4:J17" si="0">I4/H4</f>
        <v>#REF!</v>
      </c>
      <c r="L4" s="30"/>
      <c r="M4" s="30"/>
    </row>
    <row r="5" spans="1:13" s="4" customFormat="1">
      <c r="A5">
        <v>5</v>
      </c>
      <c r="B5" s="39"/>
      <c r="C5" s="40"/>
      <c r="D5" s="41" t="s">
        <v>14</v>
      </c>
      <c r="E5" s="243" t="s">
        <v>32</v>
      </c>
      <c r="F5" s="243"/>
      <c r="G5" s="243"/>
      <c r="H5" s="42">
        <v>4</v>
      </c>
      <c r="I5" s="42" t="e">
        <f>'Ctt Eval'!I5</f>
        <v>#REF!</v>
      </c>
      <c r="J5" s="50" t="e">
        <f t="shared" si="0"/>
        <v>#REF!</v>
      </c>
      <c r="L5" s="43"/>
      <c r="M5" s="43"/>
    </row>
    <row r="6" spans="1:13" s="4" customFormat="1">
      <c r="A6">
        <v>22</v>
      </c>
      <c r="B6" s="39"/>
      <c r="C6" s="39"/>
      <c r="D6" s="41" t="s">
        <v>15</v>
      </c>
      <c r="E6" s="243" t="s">
        <v>33</v>
      </c>
      <c r="F6" s="243"/>
      <c r="G6" s="243"/>
      <c r="H6" s="42">
        <v>3.5</v>
      </c>
      <c r="I6" s="42" t="e">
        <f>'Ctt Eval'!I10</f>
        <v>#REF!</v>
      </c>
      <c r="J6" s="50" t="e">
        <f t="shared" si="0"/>
        <v>#REF!</v>
      </c>
      <c r="L6" s="43"/>
      <c r="M6" s="43"/>
    </row>
    <row r="7" spans="1:13" s="4" customFormat="1">
      <c r="A7">
        <v>35</v>
      </c>
      <c r="B7" s="39"/>
      <c r="C7" s="39"/>
      <c r="D7" s="41" t="s">
        <v>76</v>
      </c>
      <c r="E7" s="243" t="s">
        <v>94</v>
      </c>
      <c r="F7" s="243"/>
      <c r="G7" s="243"/>
      <c r="H7" s="42">
        <v>5</v>
      </c>
      <c r="I7" s="42" t="e">
        <f>'Ctt Eval'!I14</f>
        <v>#REF!</v>
      </c>
      <c r="J7" s="50" t="e">
        <f t="shared" si="0"/>
        <v>#REF!</v>
      </c>
      <c r="L7" s="43"/>
      <c r="M7" s="43"/>
    </row>
    <row r="8" spans="1:13" s="4" customFormat="1">
      <c r="A8">
        <v>60</v>
      </c>
      <c r="B8" s="39"/>
      <c r="C8" s="39"/>
      <c r="D8" s="41" t="s">
        <v>77</v>
      </c>
      <c r="E8" s="243" t="s">
        <v>34</v>
      </c>
      <c r="F8" s="243"/>
      <c r="G8" s="243"/>
      <c r="H8" s="42">
        <v>5</v>
      </c>
      <c r="I8" s="42" t="e">
        <f>'Ctt Eval'!I21</f>
        <v>#REF!</v>
      </c>
      <c r="J8" s="50" t="e">
        <f t="shared" si="0"/>
        <v>#REF!</v>
      </c>
      <c r="L8" s="43"/>
      <c r="M8" s="43"/>
    </row>
    <row r="9" spans="1:13" s="4" customFormat="1">
      <c r="A9">
        <v>74</v>
      </c>
      <c r="B9" s="39"/>
      <c r="C9" s="39"/>
      <c r="D9" s="41" t="s">
        <v>17</v>
      </c>
      <c r="E9" s="243" t="s">
        <v>35</v>
      </c>
      <c r="F9" s="243"/>
      <c r="G9" s="243"/>
      <c r="H9" s="42">
        <v>7.5</v>
      </c>
      <c r="I9" s="42" t="e">
        <f>'Ctt Eval'!I24</f>
        <v>#REF!</v>
      </c>
      <c r="J9" s="50" t="e">
        <f t="shared" si="0"/>
        <v>#REF!</v>
      </c>
      <c r="L9" s="43"/>
      <c r="M9" s="43"/>
    </row>
    <row r="10" spans="1:13" s="4" customFormat="1">
      <c r="A10">
        <v>102</v>
      </c>
      <c r="B10" s="39"/>
      <c r="C10" s="39"/>
      <c r="D10" s="41" t="s">
        <v>18</v>
      </c>
      <c r="E10" s="243" t="s">
        <v>37</v>
      </c>
      <c r="F10" s="243"/>
      <c r="G10" s="243"/>
      <c r="H10" s="42">
        <v>5</v>
      </c>
      <c r="I10" s="42" t="e">
        <f>'Ctt Eval'!I30</f>
        <v>#REF!</v>
      </c>
      <c r="J10" s="50" t="e">
        <f t="shared" si="0"/>
        <v>#REF!</v>
      </c>
      <c r="L10" s="43"/>
      <c r="M10" s="43"/>
    </row>
    <row r="11" spans="1:13" s="9" customFormat="1" ht="18">
      <c r="A11">
        <v>118</v>
      </c>
      <c r="B11" s="12"/>
      <c r="C11" s="32" t="s">
        <v>12</v>
      </c>
      <c r="D11" s="244" t="s">
        <v>50</v>
      </c>
      <c r="E11" s="244"/>
      <c r="F11" s="244"/>
      <c r="G11" s="244"/>
      <c r="H11" s="33">
        <v>30</v>
      </c>
      <c r="I11" s="33" t="e">
        <f>'Ctt Eval'!I34</f>
        <v>#REF!</v>
      </c>
      <c r="J11" s="49" t="e">
        <f t="shared" si="0"/>
        <v>#REF!</v>
      </c>
      <c r="L11" s="30"/>
      <c r="M11" s="30"/>
    </row>
    <row r="12" spans="1:13" s="4" customFormat="1">
      <c r="A12">
        <v>5</v>
      </c>
      <c r="B12" s="39"/>
      <c r="C12" s="40"/>
      <c r="D12" s="41" t="s">
        <v>14</v>
      </c>
      <c r="E12" s="243" t="s">
        <v>32</v>
      </c>
      <c r="F12" s="243"/>
      <c r="G12" s="243"/>
      <c r="H12" s="42">
        <v>4</v>
      </c>
      <c r="I12" s="42" t="e">
        <f>'Ctt Eval'!I35</f>
        <v>#REF!</v>
      </c>
      <c r="J12" s="50" t="e">
        <f t="shared" si="0"/>
        <v>#REF!</v>
      </c>
      <c r="L12" s="43"/>
      <c r="M12" s="43"/>
    </row>
    <row r="13" spans="1:13" s="4" customFormat="1">
      <c r="A13">
        <v>134</v>
      </c>
      <c r="B13" s="39"/>
      <c r="C13" s="40"/>
      <c r="D13" s="41" t="s">
        <v>15</v>
      </c>
      <c r="E13" s="243" t="s">
        <v>33</v>
      </c>
      <c r="F13" s="243"/>
      <c r="G13" s="243"/>
      <c r="H13" s="42">
        <v>3.5</v>
      </c>
      <c r="I13" s="42" t="e">
        <f>'Ctt Eval'!I39</f>
        <v>#REF!</v>
      </c>
      <c r="J13" s="50" t="e">
        <f t="shared" si="0"/>
        <v>#REF!</v>
      </c>
      <c r="L13" s="43"/>
      <c r="M13" s="43"/>
    </row>
    <row r="14" spans="1:13" s="4" customFormat="1">
      <c r="A14">
        <v>147</v>
      </c>
      <c r="B14" s="39"/>
      <c r="C14" s="40"/>
      <c r="D14" s="41" t="s">
        <v>76</v>
      </c>
      <c r="E14" s="243" t="s">
        <v>94</v>
      </c>
      <c r="F14" s="243"/>
      <c r="G14" s="243"/>
      <c r="H14" s="42">
        <v>5</v>
      </c>
      <c r="I14" s="42" t="e">
        <f>'Ctt Eval'!I43</f>
        <v>#REF!</v>
      </c>
      <c r="J14" s="50" t="e">
        <f t="shared" si="0"/>
        <v>#REF!</v>
      </c>
      <c r="L14" s="43"/>
      <c r="M14" s="43"/>
    </row>
    <row r="15" spans="1:13" s="4" customFormat="1">
      <c r="A15">
        <v>157</v>
      </c>
      <c r="B15" s="39"/>
      <c r="C15" s="40"/>
      <c r="D15" s="41" t="s">
        <v>77</v>
      </c>
      <c r="E15" s="243" t="s">
        <v>34</v>
      </c>
      <c r="F15" s="243"/>
      <c r="G15" s="243"/>
      <c r="H15" s="42">
        <v>5</v>
      </c>
      <c r="I15" s="42" t="e">
        <f>'Ctt Eval'!I47</f>
        <v>#REF!</v>
      </c>
      <c r="J15" s="50" t="e">
        <f t="shared" si="0"/>
        <v>#REF!</v>
      </c>
      <c r="L15" s="43"/>
      <c r="M15" s="43"/>
    </row>
    <row r="16" spans="1:13" s="4" customFormat="1">
      <c r="A16">
        <v>182</v>
      </c>
      <c r="B16" s="39"/>
      <c r="C16" s="40"/>
      <c r="D16" s="41" t="s">
        <v>17</v>
      </c>
      <c r="E16" s="243" t="s">
        <v>35</v>
      </c>
      <c r="F16" s="243"/>
      <c r="G16" s="243"/>
      <c r="H16" s="42">
        <v>7.5</v>
      </c>
      <c r="I16" s="42" t="e">
        <f>'Ctt Eval'!I51</f>
        <v>#REF!</v>
      </c>
      <c r="J16" s="50" t="e">
        <f t="shared" si="0"/>
        <v>#REF!</v>
      </c>
      <c r="L16" s="43"/>
      <c r="M16" s="43"/>
    </row>
    <row r="17" spans="1:15" s="4" customFormat="1">
      <c r="A17">
        <v>203</v>
      </c>
      <c r="B17" s="39"/>
      <c r="C17" s="40"/>
      <c r="D17" s="41" t="s">
        <v>18</v>
      </c>
      <c r="E17" s="243" t="s">
        <v>37</v>
      </c>
      <c r="F17" s="243"/>
      <c r="G17" s="243"/>
      <c r="H17" s="42">
        <v>5</v>
      </c>
      <c r="I17" s="42" t="e">
        <f>'Ctt Eval'!I55</f>
        <v>#REF!</v>
      </c>
      <c r="J17" s="50" t="e">
        <f t="shared" si="0"/>
        <v>#REF!</v>
      </c>
      <c r="L17" s="43"/>
      <c r="M17" s="43"/>
    </row>
    <row r="18" spans="1:15" s="10" customFormat="1" ht="18">
      <c r="A18">
        <v>211</v>
      </c>
      <c r="B18" s="245" t="s">
        <v>89</v>
      </c>
      <c r="C18" s="245"/>
      <c r="D18" s="245"/>
      <c r="E18" s="245"/>
      <c r="F18" s="245"/>
      <c r="G18" s="245"/>
      <c r="H18" s="245"/>
      <c r="I18" s="28" t="e">
        <f>'Ctt Eval'!I58</f>
        <v>#REF!</v>
      </c>
      <c r="J18" s="48" t="e">
        <f>I18/H3</f>
        <v>#REF!</v>
      </c>
      <c r="L18" s="16"/>
      <c r="M18" s="16"/>
    </row>
    <row r="19" spans="1:15" customFormat="1" ht="14.4">
      <c r="A19">
        <v>212</v>
      </c>
      <c r="H19" s="45"/>
      <c r="I19" s="29"/>
      <c r="J19" s="51"/>
      <c r="L19" s="19"/>
      <c r="M19" s="19"/>
    </row>
    <row r="20" spans="1:15" s="10" customFormat="1" ht="18">
      <c r="A20">
        <v>214</v>
      </c>
      <c r="B20" s="11" t="s">
        <v>13</v>
      </c>
      <c r="C20" s="246" t="s">
        <v>90</v>
      </c>
      <c r="D20" s="246"/>
      <c r="E20" s="246"/>
      <c r="F20" s="246"/>
      <c r="G20" s="246"/>
      <c r="H20" s="46">
        <v>40</v>
      </c>
      <c r="I20" s="28" t="e">
        <f>'Ctt Eval'!I60</f>
        <v>#REF!</v>
      </c>
      <c r="J20" s="48"/>
      <c r="L20" s="16"/>
      <c r="M20" s="16"/>
    </row>
    <row r="21" spans="1:15" s="9" customFormat="1" ht="19.05" customHeight="1">
      <c r="A21">
        <v>215</v>
      </c>
      <c r="B21" s="12"/>
      <c r="C21" s="32" t="s">
        <v>1</v>
      </c>
      <c r="D21" s="244" t="s">
        <v>119</v>
      </c>
      <c r="E21" s="244"/>
      <c r="F21" s="244"/>
      <c r="G21" s="244"/>
      <c r="H21" s="33">
        <v>22.5</v>
      </c>
      <c r="I21" s="33" t="e">
        <f>'Ctt Eval'!I61</f>
        <v>#REF!</v>
      </c>
      <c r="J21" s="49" t="e">
        <f>I21/H21</f>
        <v>#REF!</v>
      </c>
      <c r="L21" s="30"/>
      <c r="M21" s="30"/>
    </row>
    <row r="22" spans="1:15" s="4" customFormat="1" ht="38.1" customHeight="1">
      <c r="A22">
        <v>216</v>
      </c>
      <c r="B22" s="39"/>
      <c r="C22" s="40"/>
      <c r="D22" s="62" t="s">
        <v>30</v>
      </c>
      <c r="E22" s="243" t="s">
        <v>115</v>
      </c>
      <c r="F22" s="243"/>
      <c r="G22" s="243"/>
      <c r="H22" s="42">
        <v>17.5</v>
      </c>
      <c r="I22" s="63" t="e">
        <f>'Ctt Eval'!I62</f>
        <v>#REF!</v>
      </c>
      <c r="J22" s="64" t="e">
        <f>I22/H22</f>
        <v>#REF!</v>
      </c>
      <c r="L22" s="43"/>
      <c r="M22" s="43"/>
    </row>
    <row r="23" spans="1:15" s="9" customFormat="1" ht="19.05" customHeight="1">
      <c r="A23">
        <v>218</v>
      </c>
      <c r="B23" s="39"/>
      <c r="C23" s="40"/>
      <c r="D23" s="62" t="s">
        <v>31</v>
      </c>
      <c r="E23" s="243" t="s">
        <v>101</v>
      </c>
      <c r="F23" s="243"/>
      <c r="G23" s="243"/>
      <c r="H23" s="42">
        <v>5</v>
      </c>
      <c r="I23" s="63" t="e">
        <f>'Ctt Eval'!I63</f>
        <v>#REF!</v>
      </c>
      <c r="J23" s="64" t="e">
        <f>I23/H23</f>
        <v>#REF!</v>
      </c>
      <c r="L23" s="43"/>
      <c r="M23" s="43"/>
      <c r="N23" s="1"/>
      <c r="O23" s="1"/>
    </row>
    <row r="24" spans="1:15" s="4" customFormat="1" ht="18">
      <c r="A24">
        <v>219</v>
      </c>
      <c r="B24" s="12"/>
      <c r="C24" s="32" t="s">
        <v>12</v>
      </c>
      <c r="D24" s="244" t="s">
        <v>120</v>
      </c>
      <c r="E24" s="244"/>
      <c r="F24" s="244"/>
      <c r="G24" s="244"/>
      <c r="H24" s="33">
        <v>17.5</v>
      </c>
      <c r="I24" s="33" t="e">
        <f>'Ctt Eval'!I64</f>
        <v>#REF!</v>
      </c>
      <c r="J24" s="49" t="e">
        <f>I24/H24</f>
        <v>#REF!</v>
      </c>
      <c r="L24" s="30"/>
      <c r="M24" s="30"/>
      <c r="N24" s="1"/>
      <c r="O24" s="1"/>
    </row>
    <row r="25" spans="1:15" s="10" customFormat="1" ht="18" customHeight="1">
      <c r="A25">
        <v>221</v>
      </c>
      <c r="B25" s="39"/>
      <c r="C25" s="40"/>
      <c r="D25" s="62" t="s">
        <v>30</v>
      </c>
      <c r="E25" s="243" t="s">
        <v>114</v>
      </c>
      <c r="F25" s="243"/>
      <c r="G25" s="243"/>
      <c r="H25" s="42">
        <v>17.5</v>
      </c>
      <c r="I25" s="63" t="e">
        <f>'Ctt Eval'!I65</f>
        <v>#REF!</v>
      </c>
      <c r="J25" s="64" t="e">
        <f>I25/H25</f>
        <v>#REF!</v>
      </c>
      <c r="L25" s="43"/>
      <c r="M25" s="43"/>
      <c r="N25" s="1"/>
      <c r="O25" s="1"/>
    </row>
    <row r="26" spans="1:15" customFormat="1" ht="18">
      <c r="A26">
        <v>222</v>
      </c>
      <c r="B26" s="247" t="s">
        <v>21</v>
      </c>
      <c r="C26" s="247"/>
      <c r="D26" s="247"/>
      <c r="E26" s="247"/>
      <c r="F26" s="247"/>
      <c r="G26" s="247"/>
      <c r="H26" s="247"/>
      <c r="I26" s="28" t="e">
        <f>I20</f>
        <v>#REF!</v>
      </c>
      <c r="J26" s="48" t="e">
        <f>I26/H20</f>
        <v>#REF!</v>
      </c>
      <c r="L26" s="16"/>
      <c r="M26" s="16"/>
    </row>
    <row r="27" spans="1:15" s="8" customFormat="1" ht="23.1" customHeight="1">
      <c r="A27">
        <v>223</v>
      </c>
      <c r="B27"/>
      <c r="C27"/>
      <c r="D27"/>
      <c r="E27"/>
      <c r="F27"/>
      <c r="G27"/>
      <c r="H27" s="29"/>
      <c r="I27" s="29"/>
      <c r="J27" s="29"/>
      <c r="K27" s="7"/>
      <c r="L27"/>
      <c r="M27"/>
      <c r="N27" s="1"/>
      <c r="O27" s="1"/>
    </row>
    <row r="28" spans="1:15" ht="23.4">
      <c r="B28" s="241" t="s">
        <v>22</v>
      </c>
      <c r="C28" s="242"/>
      <c r="D28" s="242"/>
      <c r="E28" s="242"/>
      <c r="F28" s="242"/>
      <c r="G28" s="242"/>
      <c r="H28" s="242"/>
      <c r="I28" s="65" t="e">
        <f>'Ctt Eval'!I68</f>
        <v>#REF!</v>
      </c>
      <c r="J28" s="15"/>
      <c r="L28" s="31"/>
      <c r="M28" s="31"/>
      <c r="N28" s="1"/>
      <c r="O28" s="1"/>
    </row>
    <row r="29" spans="1:15">
      <c r="N29" s="1"/>
      <c r="O29" s="1"/>
    </row>
    <row r="30" spans="1:15">
      <c r="N30" s="1"/>
      <c r="O30" s="1"/>
    </row>
    <row r="31" spans="1:15">
      <c r="N31" s="1"/>
      <c r="O31" s="1"/>
    </row>
    <row r="32" spans="1:15">
      <c r="N32" s="1"/>
      <c r="O32" s="1"/>
    </row>
    <row r="33" spans="14:15">
      <c r="N33" s="1"/>
      <c r="O33" s="1"/>
    </row>
    <row r="34" spans="14:15">
      <c r="N34" s="1"/>
      <c r="O34" s="1"/>
    </row>
  </sheetData>
  <sheetProtection formatColumns="0" formatRows="0"/>
  <mergeCells count="25">
    <mergeCell ref="E7:G7"/>
    <mergeCell ref="E6:G6"/>
    <mergeCell ref="B1:G1"/>
    <mergeCell ref="C3:G3"/>
    <mergeCell ref="D4:G4"/>
    <mergeCell ref="E5:G5"/>
    <mergeCell ref="D11:G11"/>
    <mergeCell ref="E12:G12"/>
    <mergeCell ref="E10:G10"/>
    <mergeCell ref="E8:G8"/>
    <mergeCell ref="E9:G9"/>
    <mergeCell ref="B28:H28"/>
    <mergeCell ref="E16:G16"/>
    <mergeCell ref="E15:G15"/>
    <mergeCell ref="E13:G13"/>
    <mergeCell ref="E14:G14"/>
    <mergeCell ref="D21:G21"/>
    <mergeCell ref="E22:G22"/>
    <mergeCell ref="E17:G17"/>
    <mergeCell ref="B18:H18"/>
    <mergeCell ref="C20:G20"/>
    <mergeCell ref="E23:G23"/>
    <mergeCell ref="D24:G24"/>
    <mergeCell ref="E25:G25"/>
    <mergeCell ref="B26:H26"/>
  </mergeCells>
  <pageMargins left="2.3622047244094491" right="0.9055118110236221" top="0.74803149606299213" bottom="0.74803149606299213" header="0.31496062992125984" footer="0.31496062992125984"/>
  <pageSetup paperSize="5"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75"/>
  <sheetViews>
    <sheetView topLeftCell="B1" zoomScaleNormal="100" workbookViewId="0">
      <pane ySplit="2" topLeftCell="A51" activePane="bottomLeft" state="frozen"/>
      <selection activeCell="B1" sqref="B1"/>
      <selection pane="bottomLeft" activeCell="D61" sqref="D61:G61"/>
    </sheetView>
  </sheetViews>
  <sheetFormatPr defaultColWidth="9.21875" defaultRowHeight="15.6"/>
  <cols>
    <col min="1" max="1" width="6.21875" hidden="1" customWidth="1"/>
    <col min="2" max="2" width="4" style="21" bestFit="1" customWidth="1"/>
    <col min="3" max="3" width="4.21875" style="21" bestFit="1" customWidth="1"/>
    <col min="4" max="4" width="3.44140625" style="21" bestFit="1" customWidth="1"/>
    <col min="5" max="5" width="4.44140625" style="22" customWidth="1"/>
    <col min="6" max="6" width="3.44140625" style="23" bestFit="1" customWidth="1"/>
    <col min="7" max="7" width="48.44140625" style="24" customWidth="1"/>
    <col min="8" max="8" width="12.44140625" style="47" customWidth="1"/>
    <col min="9" max="9" width="14.21875" style="25" bestFit="1" customWidth="1"/>
    <col min="10" max="10" width="16.77734375" style="56" customWidth="1"/>
    <col min="11" max="11" width="5" style="3" customWidth="1"/>
    <col min="12" max="12" width="71.44140625" style="26" customWidth="1"/>
    <col min="13" max="16384" width="9.21875" style="3"/>
  </cols>
  <sheetData>
    <row r="1" spans="1:12" s="61" customFormat="1" ht="21">
      <c r="A1" s="5">
        <v>1</v>
      </c>
      <c r="B1" s="248" t="s">
        <v>69</v>
      </c>
      <c r="C1" s="248"/>
      <c r="D1" s="248"/>
      <c r="E1" s="248"/>
      <c r="F1" s="248"/>
      <c r="G1" s="248"/>
      <c r="H1" s="57" t="s">
        <v>70</v>
      </c>
      <c r="I1" s="58" t="s">
        <v>19</v>
      </c>
      <c r="J1" s="59" t="s">
        <v>20</v>
      </c>
      <c r="K1" s="60"/>
      <c r="L1" s="59" t="s">
        <v>72</v>
      </c>
    </row>
    <row r="2" spans="1:12" customFormat="1" ht="14.4">
      <c r="A2">
        <v>2</v>
      </c>
      <c r="H2" s="29"/>
      <c r="I2" s="29"/>
      <c r="J2" s="29"/>
    </row>
    <row r="3" spans="1:12" s="10" customFormat="1" ht="18">
      <c r="A3">
        <v>3</v>
      </c>
      <c r="B3" s="11" t="s">
        <v>0</v>
      </c>
      <c r="C3" s="246" t="s">
        <v>68</v>
      </c>
      <c r="D3" s="246"/>
      <c r="E3" s="246"/>
      <c r="F3" s="246"/>
      <c r="G3" s="246"/>
      <c r="H3" s="44">
        <v>60</v>
      </c>
      <c r="I3" s="28" t="e">
        <f>I58</f>
        <v>#REF!</v>
      </c>
      <c r="J3" s="48"/>
      <c r="L3" s="16"/>
    </row>
    <row r="4" spans="1:12" s="9" customFormat="1" ht="18">
      <c r="A4">
        <v>4</v>
      </c>
      <c r="B4" s="12"/>
      <c r="C4" s="32" t="s">
        <v>1</v>
      </c>
      <c r="D4" s="244" t="s">
        <v>73</v>
      </c>
      <c r="E4" s="244"/>
      <c r="F4" s="244"/>
      <c r="G4" s="244"/>
      <c r="H4" s="33">
        <v>30</v>
      </c>
      <c r="I4" s="33" t="e">
        <f>#REF!</f>
        <v>#REF!</v>
      </c>
      <c r="J4" s="49" t="e">
        <f t="shared" ref="J4:J51" si="0">I4/H4</f>
        <v>#REF!</v>
      </c>
      <c r="L4" s="30"/>
    </row>
    <row r="5" spans="1:12" s="4" customFormat="1">
      <c r="A5">
        <v>5</v>
      </c>
      <c r="B5" s="13"/>
      <c r="C5" s="34"/>
      <c r="D5" s="35" t="s">
        <v>14</v>
      </c>
      <c r="E5" s="249" t="s">
        <v>32</v>
      </c>
      <c r="F5" s="249"/>
      <c r="G5" s="249"/>
      <c r="H5" s="27">
        <v>4</v>
      </c>
      <c r="I5" s="27" t="e">
        <f>#REF!</f>
        <v>#REF!</v>
      </c>
      <c r="J5" s="53" t="e">
        <f t="shared" si="0"/>
        <v>#REF!</v>
      </c>
      <c r="L5" s="18"/>
    </row>
    <row r="6" spans="1:12" s="4" customFormat="1">
      <c r="A6">
        <v>6</v>
      </c>
      <c r="B6" s="2"/>
      <c r="C6" s="14"/>
      <c r="D6" s="14"/>
      <c r="E6" s="20" t="s">
        <v>74</v>
      </c>
      <c r="F6" s="243" t="s">
        <v>75</v>
      </c>
      <c r="G6" s="243"/>
      <c r="H6" s="36">
        <v>0.5</v>
      </c>
      <c r="I6" s="36" t="e">
        <f>#REF!</f>
        <v>#REF!</v>
      </c>
      <c r="J6" s="54" t="e">
        <f t="shared" si="0"/>
        <v>#REF!</v>
      </c>
      <c r="L6" s="38"/>
    </row>
    <row r="7" spans="1:12" s="4" customFormat="1">
      <c r="A7">
        <v>9</v>
      </c>
      <c r="B7" s="2"/>
      <c r="C7" s="14"/>
      <c r="D7" s="14"/>
      <c r="E7" s="20" t="s">
        <v>78</v>
      </c>
      <c r="F7" s="243" t="s">
        <v>104</v>
      </c>
      <c r="G7" s="243"/>
      <c r="H7" s="36">
        <v>1</v>
      </c>
      <c r="I7" s="36" t="e">
        <f>#REF!</f>
        <v>#REF!</v>
      </c>
      <c r="J7" s="54" t="e">
        <f t="shared" si="0"/>
        <v>#REF!</v>
      </c>
      <c r="L7" s="38"/>
    </row>
    <row r="8" spans="1:12" s="4" customFormat="1">
      <c r="A8">
        <v>13</v>
      </c>
      <c r="B8" s="2"/>
      <c r="C8" s="14"/>
      <c r="D8" s="14"/>
      <c r="E8" s="20" t="s">
        <v>79</v>
      </c>
      <c r="F8" s="243" t="s">
        <v>38</v>
      </c>
      <c r="G8" s="243"/>
      <c r="H8" s="36">
        <v>1</v>
      </c>
      <c r="I8" s="36" t="e">
        <f>#REF!</f>
        <v>#REF!</v>
      </c>
      <c r="J8" s="54" t="e">
        <f t="shared" si="0"/>
        <v>#REF!</v>
      </c>
      <c r="L8" s="38"/>
    </row>
    <row r="9" spans="1:12" s="4" customFormat="1">
      <c r="A9">
        <v>17</v>
      </c>
      <c r="B9" s="2"/>
      <c r="C9" s="14"/>
      <c r="D9" s="14"/>
      <c r="E9" s="20" t="s">
        <v>80</v>
      </c>
      <c r="F9" s="243" t="s">
        <v>105</v>
      </c>
      <c r="G9" s="243"/>
      <c r="H9" s="36">
        <v>1.5</v>
      </c>
      <c r="I9" s="36" t="e">
        <f>#REF!</f>
        <v>#REF!</v>
      </c>
      <c r="J9" s="54" t="e">
        <f t="shared" si="0"/>
        <v>#REF!</v>
      </c>
      <c r="L9" s="38"/>
    </row>
    <row r="10" spans="1:12" s="4" customFormat="1">
      <c r="A10">
        <v>22</v>
      </c>
      <c r="B10" s="13"/>
      <c r="C10" s="13"/>
      <c r="D10" s="35" t="s">
        <v>15</v>
      </c>
      <c r="E10" s="249" t="s">
        <v>33</v>
      </c>
      <c r="F10" s="249"/>
      <c r="G10" s="249"/>
      <c r="H10" s="27">
        <v>3.5</v>
      </c>
      <c r="I10" s="27" t="e">
        <f>#REF!</f>
        <v>#REF!</v>
      </c>
      <c r="J10" s="53" t="e">
        <f t="shared" si="0"/>
        <v>#REF!</v>
      </c>
      <c r="L10" s="18"/>
    </row>
    <row r="11" spans="1:12" s="4" customFormat="1">
      <c r="A11">
        <v>23</v>
      </c>
      <c r="B11" s="2"/>
      <c r="C11" s="14"/>
      <c r="D11" s="14"/>
      <c r="E11" s="20" t="s">
        <v>74</v>
      </c>
      <c r="F11" s="243" t="s">
        <v>102</v>
      </c>
      <c r="G11" s="243"/>
      <c r="H11" s="36">
        <v>1</v>
      </c>
      <c r="I11" s="36" t="e">
        <f>#REF!</f>
        <v>#REF!</v>
      </c>
      <c r="J11" s="54" t="e">
        <f t="shared" si="0"/>
        <v>#REF!</v>
      </c>
      <c r="L11" s="38"/>
    </row>
    <row r="12" spans="1:12" s="4" customFormat="1">
      <c r="A12">
        <v>27</v>
      </c>
      <c r="B12" s="2"/>
      <c r="C12" s="14"/>
      <c r="D12" s="14"/>
      <c r="E12" s="20" t="s">
        <v>78</v>
      </c>
      <c r="F12" s="243" t="s">
        <v>103</v>
      </c>
      <c r="G12" s="243"/>
      <c r="H12" s="36">
        <v>2</v>
      </c>
      <c r="I12" s="36" t="e">
        <f>#REF!</f>
        <v>#REF!</v>
      </c>
      <c r="J12" s="54" t="e">
        <f t="shared" si="0"/>
        <v>#REF!</v>
      </c>
      <c r="L12" s="38"/>
    </row>
    <row r="13" spans="1:12" s="4" customFormat="1">
      <c r="A13">
        <v>32</v>
      </c>
      <c r="B13" s="2"/>
      <c r="C13" s="14"/>
      <c r="D13" s="14"/>
      <c r="E13" s="20" t="s">
        <v>79</v>
      </c>
      <c r="F13" s="243" t="s">
        <v>39</v>
      </c>
      <c r="G13" s="243"/>
      <c r="H13" s="36">
        <v>0.5</v>
      </c>
      <c r="I13" s="36" t="e">
        <f>#REF!</f>
        <v>#REF!</v>
      </c>
      <c r="J13" s="54" t="e">
        <f t="shared" si="0"/>
        <v>#REF!</v>
      </c>
      <c r="L13" s="38"/>
    </row>
    <row r="14" spans="1:12" s="4" customFormat="1">
      <c r="A14">
        <v>35</v>
      </c>
      <c r="B14" s="13"/>
      <c r="C14" s="13"/>
      <c r="D14" s="35" t="s">
        <v>76</v>
      </c>
      <c r="E14" s="249" t="s">
        <v>94</v>
      </c>
      <c r="F14" s="249"/>
      <c r="G14" s="249"/>
      <c r="H14" s="27">
        <v>5</v>
      </c>
      <c r="I14" s="27" t="e">
        <f>#REF!</f>
        <v>#REF!</v>
      </c>
      <c r="J14" s="53" t="e">
        <f t="shared" si="0"/>
        <v>#REF!</v>
      </c>
      <c r="L14" s="18"/>
    </row>
    <row r="15" spans="1:12" s="4" customFormat="1" ht="32.1" customHeight="1">
      <c r="A15">
        <v>36</v>
      </c>
      <c r="B15" s="2"/>
      <c r="C15" s="14"/>
      <c r="D15" s="14"/>
      <c r="E15" s="20" t="s">
        <v>74</v>
      </c>
      <c r="F15" s="243" t="s">
        <v>106</v>
      </c>
      <c r="G15" s="243"/>
      <c r="H15" s="36">
        <v>0.25</v>
      </c>
      <c r="I15" s="36" t="e">
        <f>#REF!</f>
        <v>#REF!</v>
      </c>
      <c r="J15" s="54" t="e">
        <f t="shared" si="0"/>
        <v>#REF!</v>
      </c>
      <c r="L15" s="38"/>
    </row>
    <row r="16" spans="1:12" s="4" customFormat="1">
      <c r="A16">
        <v>40</v>
      </c>
      <c r="B16" s="2"/>
      <c r="C16" s="14"/>
      <c r="D16" s="14"/>
      <c r="E16" s="20" t="s">
        <v>78</v>
      </c>
      <c r="F16" s="243" t="s">
        <v>40</v>
      </c>
      <c r="G16" s="243"/>
      <c r="H16" s="36">
        <v>0.5</v>
      </c>
      <c r="I16" s="36" t="e">
        <f>#REF!</f>
        <v>#REF!</v>
      </c>
      <c r="J16" s="54" t="e">
        <f t="shared" si="0"/>
        <v>#REF!</v>
      </c>
      <c r="L16" s="38"/>
    </row>
    <row r="17" spans="1:12" s="4" customFormat="1">
      <c r="A17">
        <v>44</v>
      </c>
      <c r="B17" s="2"/>
      <c r="C17" s="14"/>
      <c r="D17" s="14"/>
      <c r="E17" s="20" t="s">
        <v>79</v>
      </c>
      <c r="F17" s="243" t="s">
        <v>107</v>
      </c>
      <c r="G17" s="243"/>
      <c r="H17" s="36">
        <v>1.25</v>
      </c>
      <c r="I17" s="36" t="e">
        <f>#REF!</f>
        <v>#REF!</v>
      </c>
      <c r="J17" s="54" t="e">
        <f t="shared" si="0"/>
        <v>#REF!</v>
      </c>
      <c r="L17" s="38"/>
    </row>
    <row r="18" spans="1:12" s="4" customFormat="1">
      <c r="A18">
        <v>51</v>
      </c>
      <c r="B18" s="2"/>
      <c r="C18" s="14"/>
      <c r="D18" s="14"/>
      <c r="E18" s="20" t="s">
        <v>80</v>
      </c>
      <c r="F18" s="243" t="s">
        <v>108</v>
      </c>
      <c r="G18" s="243"/>
      <c r="H18" s="36">
        <v>2</v>
      </c>
      <c r="I18" s="36" t="e">
        <f>#REF!</f>
        <v>#REF!</v>
      </c>
      <c r="J18" s="54" t="e">
        <f t="shared" si="0"/>
        <v>#REF!</v>
      </c>
      <c r="L18" s="38"/>
    </row>
    <row r="19" spans="1:12" s="4" customFormat="1">
      <c r="A19">
        <v>56</v>
      </c>
      <c r="B19" s="2"/>
      <c r="C19" s="14"/>
      <c r="D19" s="14"/>
      <c r="E19" s="20" t="s">
        <v>81</v>
      </c>
      <c r="F19" s="243" t="s">
        <v>109</v>
      </c>
      <c r="G19" s="243"/>
      <c r="H19" s="36">
        <v>0.75</v>
      </c>
      <c r="I19" s="36" t="e">
        <f>#REF!</f>
        <v>#REF!</v>
      </c>
      <c r="J19" s="54" t="e">
        <f t="shared" si="0"/>
        <v>#REF!</v>
      </c>
      <c r="L19" s="38"/>
    </row>
    <row r="20" spans="1:12" s="4" customFormat="1">
      <c r="A20">
        <v>58</v>
      </c>
      <c r="B20" s="2"/>
      <c r="C20" s="14"/>
      <c r="D20" s="14"/>
      <c r="E20" s="20" t="s">
        <v>82</v>
      </c>
      <c r="F20" s="243" t="s">
        <v>41</v>
      </c>
      <c r="G20" s="243"/>
      <c r="H20" s="36">
        <v>0.25</v>
      </c>
      <c r="I20" s="36" t="e">
        <f>#REF!</f>
        <v>#REF!</v>
      </c>
      <c r="J20" s="54" t="e">
        <f t="shared" si="0"/>
        <v>#REF!</v>
      </c>
      <c r="L20" s="38"/>
    </row>
    <row r="21" spans="1:12" s="4" customFormat="1">
      <c r="A21">
        <v>60</v>
      </c>
      <c r="B21" s="13"/>
      <c r="C21" s="13"/>
      <c r="D21" s="35" t="s">
        <v>77</v>
      </c>
      <c r="E21" s="249" t="s">
        <v>34</v>
      </c>
      <c r="F21" s="249"/>
      <c r="G21" s="249"/>
      <c r="H21" s="27">
        <v>5</v>
      </c>
      <c r="I21" s="27" t="e">
        <f>#REF!</f>
        <v>#REF!</v>
      </c>
      <c r="J21" s="53" t="e">
        <f t="shared" si="0"/>
        <v>#REF!</v>
      </c>
      <c r="L21" s="18"/>
    </row>
    <row r="22" spans="1:12" s="4" customFormat="1">
      <c r="A22">
        <v>61</v>
      </c>
      <c r="B22" s="2"/>
      <c r="C22" s="14"/>
      <c r="D22" s="14"/>
      <c r="E22" s="20" t="s">
        <v>74</v>
      </c>
      <c r="F22" s="243" t="s">
        <v>110</v>
      </c>
      <c r="G22" s="243"/>
      <c r="H22" s="36">
        <v>2.5</v>
      </c>
      <c r="I22" s="36" t="e">
        <f>#REF!</f>
        <v>#REF!</v>
      </c>
      <c r="J22" s="54" t="e">
        <f t="shared" si="0"/>
        <v>#REF!</v>
      </c>
      <c r="L22" s="38"/>
    </row>
    <row r="23" spans="1:12" s="4" customFormat="1">
      <c r="A23">
        <v>65</v>
      </c>
      <c r="B23" s="2"/>
      <c r="C23" s="14"/>
      <c r="D23" s="14"/>
      <c r="E23" s="20" t="s">
        <v>78</v>
      </c>
      <c r="F23" s="243" t="s">
        <v>42</v>
      </c>
      <c r="G23" s="243"/>
      <c r="H23" s="36">
        <v>2.5</v>
      </c>
      <c r="I23" s="36" t="e">
        <f>#REF!</f>
        <v>#REF!</v>
      </c>
      <c r="J23" s="54" t="e">
        <f t="shared" si="0"/>
        <v>#REF!</v>
      </c>
      <c r="L23" s="38"/>
    </row>
    <row r="24" spans="1:12" s="4" customFormat="1">
      <c r="A24">
        <v>74</v>
      </c>
      <c r="B24" s="13"/>
      <c r="C24" s="13"/>
      <c r="D24" s="35" t="s">
        <v>17</v>
      </c>
      <c r="E24" s="249" t="s">
        <v>35</v>
      </c>
      <c r="F24" s="249"/>
      <c r="G24" s="249"/>
      <c r="H24" s="27">
        <v>7.5</v>
      </c>
      <c r="I24" s="27" t="e">
        <f>#REF!</f>
        <v>#REF!</v>
      </c>
      <c r="J24" s="53" t="e">
        <f t="shared" si="0"/>
        <v>#REF!</v>
      </c>
      <c r="L24" s="18"/>
    </row>
    <row r="25" spans="1:12" s="4" customFormat="1">
      <c r="A25">
        <v>75</v>
      </c>
      <c r="B25" s="2"/>
      <c r="C25" s="14"/>
      <c r="D25" s="14"/>
      <c r="E25" s="20" t="s">
        <v>74</v>
      </c>
      <c r="F25" s="243" t="s">
        <v>43</v>
      </c>
      <c r="G25" s="243"/>
      <c r="H25" s="36">
        <v>1.5</v>
      </c>
      <c r="I25" s="36" t="e">
        <f>#REF!</f>
        <v>#REF!</v>
      </c>
      <c r="J25" s="54" t="e">
        <f t="shared" si="0"/>
        <v>#REF!</v>
      </c>
      <c r="L25" s="38"/>
    </row>
    <row r="26" spans="1:12" s="4" customFormat="1" ht="31.05" customHeight="1">
      <c r="A26">
        <v>78</v>
      </c>
      <c r="B26" s="2"/>
      <c r="C26" s="14"/>
      <c r="D26" s="14"/>
      <c r="E26" s="20" t="s">
        <v>78</v>
      </c>
      <c r="F26" s="243" t="s">
        <v>117</v>
      </c>
      <c r="G26" s="243"/>
      <c r="H26" s="36">
        <v>1.5</v>
      </c>
      <c r="I26" s="36" t="e">
        <f>#REF!</f>
        <v>#REF!</v>
      </c>
      <c r="J26" s="54" t="e">
        <f t="shared" si="0"/>
        <v>#REF!</v>
      </c>
      <c r="L26" s="38"/>
    </row>
    <row r="27" spans="1:12" s="4" customFormat="1">
      <c r="A27">
        <v>83</v>
      </c>
      <c r="B27" s="2"/>
      <c r="C27" s="14"/>
      <c r="D27" s="14"/>
      <c r="E27" s="20" t="s">
        <v>79</v>
      </c>
      <c r="F27" s="243" t="s">
        <v>44</v>
      </c>
      <c r="G27" s="243"/>
      <c r="H27" s="36">
        <v>1.5</v>
      </c>
      <c r="I27" s="36" t="e">
        <f>#REF!</f>
        <v>#REF!</v>
      </c>
      <c r="J27" s="54" t="e">
        <f t="shared" si="0"/>
        <v>#REF!</v>
      </c>
      <c r="L27" s="38"/>
    </row>
    <row r="28" spans="1:12" s="4" customFormat="1">
      <c r="A28">
        <v>91</v>
      </c>
      <c r="B28" s="2"/>
      <c r="C28" s="14"/>
      <c r="D28" s="14"/>
      <c r="E28" s="20" t="s">
        <v>80</v>
      </c>
      <c r="F28" s="250" t="s">
        <v>45</v>
      </c>
      <c r="G28" s="243"/>
      <c r="H28" s="36">
        <v>1.5</v>
      </c>
      <c r="I28" s="36" t="e">
        <f>#REF!</f>
        <v>#REF!</v>
      </c>
      <c r="J28" s="54" t="e">
        <f t="shared" si="0"/>
        <v>#REF!</v>
      </c>
      <c r="L28" s="38"/>
    </row>
    <row r="29" spans="1:12" s="4" customFormat="1">
      <c r="A29">
        <v>96</v>
      </c>
      <c r="B29" s="2"/>
      <c r="C29" s="14"/>
      <c r="D29" s="14"/>
      <c r="E29" s="20" t="s">
        <v>81</v>
      </c>
      <c r="F29" s="243" t="s">
        <v>46</v>
      </c>
      <c r="G29" s="243"/>
      <c r="H29" s="36">
        <v>1.5</v>
      </c>
      <c r="I29" s="36" t="e">
        <f>#REF!</f>
        <v>#REF!</v>
      </c>
      <c r="J29" s="54" t="e">
        <f t="shared" si="0"/>
        <v>#REF!</v>
      </c>
      <c r="L29" s="38"/>
    </row>
    <row r="30" spans="1:12" s="4" customFormat="1">
      <c r="A30">
        <v>102</v>
      </c>
      <c r="B30" s="13"/>
      <c r="C30" s="13"/>
      <c r="D30" s="35" t="s">
        <v>18</v>
      </c>
      <c r="E30" s="249" t="s">
        <v>37</v>
      </c>
      <c r="F30" s="249"/>
      <c r="G30" s="249"/>
      <c r="H30" s="27">
        <v>5</v>
      </c>
      <c r="I30" s="27" t="e">
        <f>#REF!</f>
        <v>#REF!</v>
      </c>
      <c r="J30" s="53" t="e">
        <f t="shared" si="0"/>
        <v>#REF!</v>
      </c>
      <c r="L30" s="18"/>
    </row>
    <row r="31" spans="1:12" s="4" customFormat="1">
      <c r="A31">
        <v>103</v>
      </c>
      <c r="B31" s="2"/>
      <c r="C31" s="14"/>
      <c r="D31" s="14"/>
      <c r="E31" s="20" t="s">
        <v>74</v>
      </c>
      <c r="F31" s="243" t="s">
        <v>47</v>
      </c>
      <c r="G31" s="243"/>
      <c r="H31" s="36">
        <v>1.5</v>
      </c>
      <c r="I31" s="36" t="e">
        <f>#REF!</f>
        <v>#REF!</v>
      </c>
      <c r="J31" s="54" t="e">
        <f t="shared" si="0"/>
        <v>#REF!</v>
      </c>
      <c r="L31" s="38"/>
    </row>
    <row r="32" spans="1:12" s="4" customFormat="1">
      <c r="A32">
        <v>108</v>
      </c>
      <c r="B32" s="2"/>
      <c r="C32" s="14"/>
      <c r="D32" s="14"/>
      <c r="E32" s="20" t="s">
        <v>78</v>
      </c>
      <c r="F32" s="243" t="s">
        <v>48</v>
      </c>
      <c r="G32" s="243"/>
      <c r="H32" s="36">
        <v>2</v>
      </c>
      <c r="I32" s="36" t="e">
        <f>#REF!</f>
        <v>#REF!</v>
      </c>
      <c r="J32" s="54" t="e">
        <f t="shared" si="0"/>
        <v>#REF!</v>
      </c>
      <c r="L32" s="38"/>
    </row>
    <row r="33" spans="1:12" s="4" customFormat="1">
      <c r="A33">
        <v>114</v>
      </c>
      <c r="B33" s="2"/>
      <c r="C33" s="14"/>
      <c r="D33" s="14"/>
      <c r="E33" s="20" t="s">
        <v>79</v>
      </c>
      <c r="F33" s="243" t="s">
        <v>111</v>
      </c>
      <c r="G33" s="243"/>
      <c r="H33" s="36">
        <v>1.5</v>
      </c>
      <c r="I33" s="36" t="e">
        <f>#REF!</f>
        <v>#REF!</v>
      </c>
      <c r="J33" s="54" t="e">
        <f t="shared" si="0"/>
        <v>#REF!</v>
      </c>
      <c r="L33" s="38"/>
    </row>
    <row r="34" spans="1:12" s="9" customFormat="1" ht="18">
      <c r="A34">
        <v>118</v>
      </c>
      <c r="B34" s="12"/>
      <c r="C34" s="32" t="s">
        <v>12</v>
      </c>
      <c r="D34" s="244" t="s">
        <v>50</v>
      </c>
      <c r="E34" s="244"/>
      <c r="F34" s="244"/>
      <c r="G34" s="244"/>
      <c r="H34" s="33">
        <v>30</v>
      </c>
      <c r="I34" s="33" t="e">
        <f>#REF!</f>
        <v>#REF!</v>
      </c>
      <c r="J34" s="49" t="e">
        <f t="shared" si="0"/>
        <v>#REF!</v>
      </c>
      <c r="L34" s="17"/>
    </row>
    <row r="35" spans="1:12" s="4" customFormat="1">
      <c r="A35">
        <v>5</v>
      </c>
      <c r="B35" s="13"/>
      <c r="C35" s="34"/>
      <c r="D35" s="35" t="s">
        <v>14</v>
      </c>
      <c r="E35" s="249" t="s">
        <v>32</v>
      </c>
      <c r="F35" s="249"/>
      <c r="G35" s="249"/>
      <c r="H35" s="27">
        <v>4</v>
      </c>
      <c r="I35" s="27" t="e">
        <f>#REF!</f>
        <v>#REF!</v>
      </c>
      <c r="J35" s="53" t="e">
        <f t="shared" si="0"/>
        <v>#REF!</v>
      </c>
      <c r="L35" s="18"/>
    </row>
    <row r="36" spans="1:12" s="4" customFormat="1">
      <c r="A36">
        <v>120</v>
      </c>
      <c r="B36" s="2"/>
      <c r="C36" s="14"/>
      <c r="D36" s="14"/>
      <c r="E36" s="20" t="s">
        <v>74</v>
      </c>
      <c r="F36" s="243" t="s">
        <v>112</v>
      </c>
      <c r="G36" s="243"/>
      <c r="H36" s="36">
        <v>2</v>
      </c>
      <c r="I36" s="36" t="e">
        <f>#REF!</f>
        <v>#REF!</v>
      </c>
      <c r="J36" s="54" t="e">
        <f t="shared" si="0"/>
        <v>#REF!</v>
      </c>
      <c r="L36" s="38"/>
    </row>
    <row r="37" spans="1:12" s="4" customFormat="1">
      <c r="A37">
        <v>128</v>
      </c>
      <c r="B37" s="2"/>
      <c r="C37" s="14"/>
      <c r="D37" s="14"/>
      <c r="E37" s="20" t="s">
        <v>78</v>
      </c>
      <c r="F37" s="243" t="s">
        <v>52</v>
      </c>
      <c r="G37" s="243" t="s">
        <v>52</v>
      </c>
      <c r="H37" s="36">
        <v>1</v>
      </c>
      <c r="I37" s="36" t="e">
        <f>#REF!</f>
        <v>#REF!</v>
      </c>
      <c r="J37" s="54" t="e">
        <f t="shared" si="0"/>
        <v>#REF!</v>
      </c>
      <c r="L37" s="38"/>
    </row>
    <row r="38" spans="1:12" s="4" customFormat="1">
      <c r="A38">
        <v>130</v>
      </c>
      <c r="B38" s="2"/>
      <c r="C38" s="14"/>
      <c r="D38" s="14"/>
      <c r="E38" s="20" t="s">
        <v>79</v>
      </c>
      <c r="F38" s="243" t="s">
        <v>53</v>
      </c>
      <c r="G38" s="243" t="s">
        <v>53</v>
      </c>
      <c r="H38" s="36">
        <v>1</v>
      </c>
      <c r="I38" s="36" t="e">
        <f>#REF!</f>
        <v>#REF!</v>
      </c>
      <c r="J38" s="54" t="e">
        <f t="shared" si="0"/>
        <v>#REF!</v>
      </c>
      <c r="L38" s="38"/>
    </row>
    <row r="39" spans="1:12" s="4" customFormat="1">
      <c r="A39">
        <v>134</v>
      </c>
      <c r="B39" s="13"/>
      <c r="C39" s="34"/>
      <c r="D39" s="35" t="s">
        <v>15</v>
      </c>
      <c r="E39" s="249" t="s">
        <v>33</v>
      </c>
      <c r="F39" s="249"/>
      <c r="G39" s="249"/>
      <c r="H39" s="27">
        <v>3.5</v>
      </c>
      <c r="I39" s="27" t="e">
        <f>#REF!</f>
        <v>#REF!</v>
      </c>
      <c r="J39" s="53" t="e">
        <f t="shared" si="0"/>
        <v>#REF!</v>
      </c>
      <c r="L39" s="18"/>
    </row>
    <row r="40" spans="1:12" s="4" customFormat="1">
      <c r="A40">
        <v>135</v>
      </c>
      <c r="B40" s="2"/>
      <c r="C40" s="14"/>
      <c r="D40" s="14"/>
      <c r="E40" s="20" t="s">
        <v>74</v>
      </c>
      <c r="F40" s="243" t="s">
        <v>54</v>
      </c>
      <c r="G40" s="243"/>
      <c r="H40" s="36">
        <v>0.5</v>
      </c>
      <c r="I40" s="36" t="e">
        <f>#REF!</f>
        <v>#REF!</v>
      </c>
      <c r="J40" s="54" t="e">
        <f t="shared" si="0"/>
        <v>#REF!</v>
      </c>
      <c r="L40" s="38"/>
    </row>
    <row r="41" spans="1:12" s="4" customFormat="1" ht="34.049999999999997" customHeight="1">
      <c r="A41">
        <v>137</v>
      </c>
      <c r="B41" s="2"/>
      <c r="C41" s="14"/>
      <c r="D41" s="14"/>
      <c r="E41" s="20" t="s">
        <v>78</v>
      </c>
      <c r="F41" s="243" t="s">
        <v>55</v>
      </c>
      <c r="G41" s="243"/>
      <c r="H41" s="36">
        <v>1</v>
      </c>
      <c r="I41" s="36" t="e">
        <f>#REF!</f>
        <v>#REF!</v>
      </c>
      <c r="J41" s="54" t="e">
        <f t="shared" si="0"/>
        <v>#REF!</v>
      </c>
      <c r="L41" s="38"/>
    </row>
    <row r="42" spans="1:12" s="4" customFormat="1">
      <c r="A42">
        <v>140</v>
      </c>
      <c r="B42" s="2"/>
      <c r="C42" s="14"/>
      <c r="D42" s="14"/>
      <c r="E42" s="20" t="s">
        <v>79</v>
      </c>
      <c r="F42" s="243" t="s">
        <v>56</v>
      </c>
      <c r="G42" s="243"/>
      <c r="H42" s="36">
        <v>2</v>
      </c>
      <c r="I42" s="36" t="e">
        <f>#REF!</f>
        <v>#REF!</v>
      </c>
      <c r="J42" s="54" t="e">
        <f t="shared" si="0"/>
        <v>#REF!</v>
      </c>
      <c r="L42" s="38"/>
    </row>
    <row r="43" spans="1:12" s="4" customFormat="1">
      <c r="A43">
        <v>147</v>
      </c>
      <c r="B43" s="13"/>
      <c r="C43" s="34"/>
      <c r="D43" s="35" t="s">
        <v>76</v>
      </c>
      <c r="E43" s="249" t="s">
        <v>94</v>
      </c>
      <c r="F43" s="249"/>
      <c r="G43" s="249"/>
      <c r="H43" s="27">
        <v>5</v>
      </c>
      <c r="I43" s="27" t="e">
        <f>#REF!</f>
        <v>#REF!</v>
      </c>
      <c r="J43" s="53" t="e">
        <f t="shared" si="0"/>
        <v>#REF!</v>
      </c>
      <c r="L43" s="18"/>
    </row>
    <row r="44" spans="1:12" s="4" customFormat="1">
      <c r="A44">
        <v>148</v>
      </c>
      <c r="B44" s="2"/>
      <c r="C44" s="14"/>
      <c r="D44" s="14"/>
      <c r="E44" s="20" t="s">
        <v>74</v>
      </c>
      <c r="F44" s="243" t="s">
        <v>57</v>
      </c>
      <c r="G44" s="243"/>
      <c r="H44" s="36">
        <v>1.5</v>
      </c>
      <c r="I44" s="36" t="e">
        <f>#REF!</f>
        <v>#REF!</v>
      </c>
      <c r="J44" s="54" t="e">
        <f t="shared" si="0"/>
        <v>#REF!</v>
      </c>
      <c r="L44" s="38"/>
    </row>
    <row r="45" spans="1:12" s="4" customFormat="1">
      <c r="A45">
        <v>150</v>
      </c>
      <c r="B45" s="2"/>
      <c r="C45" s="14"/>
      <c r="D45" s="14"/>
      <c r="E45" s="20" t="s">
        <v>78</v>
      </c>
      <c r="F45" s="243" t="s">
        <v>97</v>
      </c>
      <c r="G45" s="243"/>
      <c r="H45" s="36">
        <v>1.5</v>
      </c>
      <c r="I45" s="36" t="e">
        <f>#REF!</f>
        <v>#REF!</v>
      </c>
      <c r="J45" s="54" t="e">
        <f t="shared" si="0"/>
        <v>#REF!</v>
      </c>
      <c r="L45" s="38"/>
    </row>
    <row r="46" spans="1:12" s="4" customFormat="1">
      <c r="A46">
        <v>152</v>
      </c>
      <c r="B46" s="2"/>
      <c r="C46" s="14"/>
      <c r="D46" s="14"/>
      <c r="E46" s="20" t="s">
        <v>79</v>
      </c>
      <c r="F46" s="243" t="s">
        <v>58</v>
      </c>
      <c r="G46" s="243"/>
      <c r="H46" s="36">
        <v>2</v>
      </c>
      <c r="I46" s="36" t="e">
        <f>#REF!</f>
        <v>#REF!</v>
      </c>
      <c r="J46" s="54" t="e">
        <f t="shared" si="0"/>
        <v>#REF!</v>
      </c>
      <c r="L46" s="38"/>
    </row>
    <row r="47" spans="1:12" s="4" customFormat="1">
      <c r="A47">
        <v>157</v>
      </c>
      <c r="B47" s="13"/>
      <c r="C47" s="34"/>
      <c r="D47" s="35" t="s">
        <v>77</v>
      </c>
      <c r="E47" s="249" t="s">
        <v>34</v>
      </c>
      <c r="F47" s="249"/>
      <c r="G47" s="249"/>
      <c r="H47" s="27">
        <v>5</v>
      </c>
      <c r="I47" s="27" t="e">
        <f>#REF!</f>
        <v>#REF!</v>
      </c>
      <c r="J47" s="53" t="e">
        <f t="shared" si="0"/>
        <v>#REF!</v>
      </c>
      <c r="L47" s="18"/>
    </row>
    <row r="48" spans="1:12" s="4" customFormat="1">
      <c r="A48">
        <v>173</v>
      </c>
      <c r="B48" s="2"/>
      <c r="C48" s="14"/>
      <c r="D48" s="14"/>
      <c r="E48" s="20" t="s">
        <v>74</v>
      </c>
      <c r="F48" s="243" t="s">
        <v>96</v>
      </c>
      <c r="G48" s="243"/>
      <c r="H48" s="36">
        <v>1</v>
      </c>
      <c r="I48" s="36" t="e">
        <f>#REF!</f>
        <v>#REF!</v>
      </c>
      <c r="J48" s="54" t="e">
        <f t="shared" si="0"/>
        <v>#REF!</v>
      </c>
      <c r="L48" s="38"/>
    </row>
    <row r="49" spans="1:15" s="4" customFormat="1">
      <c r="A49">
        <v>177</v>
      </c>
      <c r="B49" s="2"/>
      <c r="C49" s="14"/>
      <c r="D49" s="14"/>
      <c r="E49" s="20" t="s">
        <v>78</v>
      </c>
      <c r="F49" s="243" t="s">
        <v>113</v>
      </c>
      <c r="G49" s="243"/>
      <c r="H49" s="36">
        <v>1</v>
      </c>
      <c r="I49" s="36" t="e">
        <f>#REF!</f>
        <v>#REF!</v>
      </c>
      <c r="J49" s="54" t="e">
        <f t="shared" si="0"/>
        <v>#REF!</v>
      </c>
      <c r="L49" s="38"/>
    </row>
    <row r="50" spans="1:15" s="4" customFormat="1">
      <c r="A50">
        <v>179</v>
      </c>
      <c r="B50" s="2"/>
      <c r="C50" s="14"/>
      <c r="D50" s="14"/>
      <c r="E50" s="20" t="s">
        <v>79</v>
      </c>
      <c r="F50" s="243" t="s">
        <v>60</v>
      </c>
      <c r="G50" s="243"/>
      <c r="H50" s="36">
        <v>1</v>
      </c>
      <c r="I50" s="36" t="e">
        <f>#REF!</f>
        <v>#REF!</v>
      </c>
      <c r="J50" s="54" t="e">
        <f t="shared" si="0"/>
        <v>#REF!</v>
      </c>
      <c r="L50" s="38"/>
    </row>
    <row r="51" spans="1:15" s="4" customFormat="1">
      <c r="A51">
        <v>182</v>
      </c>
      <c r="B51" s="13"/>
      <c r="C51" s="34"/>
      <c r="D51" s="35" t="s">
        <v>17</v>
      </c>
      <c r="E51" s="249" t="s">
        <v>35</v>
      </c>
      <c r="F51" s="249"/>
      <c r="G51" s="249"/>
      <c r="H51" s="27">
        <v>7.5</v>
      </c>
      <c r="I51" s="27" t="e">
        <f>#REF!</f>
        <v>#REF!</v>
      </c>
      <c r="J51" s="53" t="e">
        <f t="shared" si="0"/>
        <v>#REF!</v>
      </c>
      <c r="L51" s="18"/>
    </row>
    <row r="52" spans="1:15" s="4" customFormat="1" ht="35.1" customHeight="1">
      <c r="A52">
        <v>184</v>
      </c>
      <c r="B52" s="2"/>
      <c r="C52" s="14"/>
      <c r="D52" s="14"/>
      <c r="E52" s="14" t="s">
        <v>74</v>
      </c>
      <c r="F52" s="243" t="s">
        <v>36</v>
      </c>
      <c r="G52" s="243"/>
      <c r="H52" s="36">
        <v>2.5</v>
      </c>
      <c r="I52" s="36" t="e">
        <f>#REF!</f>
        <v>#REF!</v>
      </c>
      <c r="J52" s="54" t="e">
        <f t="shared" ref="J52:J57" si="1">I52/H52</f>
        <v>#REF!</v>
      </c>
      <c r="L52" s="38"/>
    </row>
    <row r="53" spans="1:15" s="4" customFormat="1" ht="34.049999999999997" customHeight="1">
      <c r="A53">
        <v>190</v>
      </c>
      <c r="B53" s="2"/>
      <c r="C53" s="14"/>
      <c r="D53" s="14"/>
      <c r="E53" s="14" t="s">
        <v>78</v>
      </c>
      <c r="F53" s="243" t="s">
        <v>61</v>
      </c>
      <c r="G53" s="243"/>
      <c r="H53" s="36">
        <v>2.5</v>
      </c>
      <c r="I53" s="36" t="e">
        <f>#REF!</f>
        <v>#REF!</v>
      </c>
      <c r="J53" s="54" t="e">
        <f t="shared" si="1"/>
        <v>#REF!</v>
      </c>
      <c r="L53" s="38"/>
    </row>
    <row r="54" spans="1:15" s="4" customFormat="1">
      <c r="A54">
        <v>197</v>
      </c>
      <c r="B54" s="2"/>
      <c r="C54" s="14"/>
      <c r="D54" s="14"/>
      <c r="E54" s="14" t="s">
        <v>79</v>
      </c>
      <c r="F54" s="243" t="s">
        <v>25</v>
      </c>
      <c r="G54" s="243"/>
      <c r="H54" s="36">
        <v>2.5</v>
      </c>
      <c r="I54" s="36" t="e">
        <f>#REF!</f>
        <v>#REF!</v>
      </c>
      <c r="J54" s="54" t="e">
        <f t="shared" si="1"/>
        <v>#REF!</v>
      </c>
      <c r="L54" s="38"/>
    </row>
    <row r="55" spans="1:15" s="4" customFormat="1">
      <c r="A55">
        <v>203</v>
      </c>
      <c r="B55" s="13"/>
      <c r="C55" s="34"/>
      <c r="D55" s="35" t="s">
        <v>18</v>
      </c>
      <c r="E55" s="249" t="s">
        <v>37</v>
      </c>
      <c r="F55" s="249"/>
      <c r="G55" s="249"/>
      <c r="H55" s="27">
        <v>5</v>
      </c>
      <c r="I55" s="27" t="e">
        <f>#REF!</f>
        <v>#REF!</v>
      </c>
      <c r="J55" s="53" t="e">
        <f t="shared" si="1"/>
        <v>#REF!</v>
      </c>
      <c r="L55" s="18"/>
    </row>
    <row r="56" spans="1:15" s="4" customFormat="1">
      <c r="A56">
        <v>204</v>
      </c>
      <c r="B56" s="2"/>
      <c r="C56" s="14"/>
      <c r="D56" s="14"/>
      <c r="E56" s="37" t="s">
        <v>74</v>
      </c>
      <c r="F56" s="243" t="s">
        <v>65</v>
      </c>
      <c r="G56" s="243"/>
      <c r="H56" s="36">
        <v>2.5</v>
      </c>
      <c r="I56" s="36" t="e">
        <f>#REF!</f>
        <v>#REF!</v>
      </c>
      <c r="J56" s="54" t="e">
        <f t="shared" si="1"/>
        <v>#REF!</v>
      </c>
      <c r="L56" s="38"/>
    </row>
    <row r="57" spans="1:15" s="4" customFormat="1">
      <c r="A57">
        <v>209</v>
      </c>
      <c r="B57" s="2"/>
      <c r="C57" s="14"/>
      <c r="D57" s="14"/>
      <c r="E57" s="37" t="s">
        <v>78</v>
      </c>
      <c r="F57" s="243" t="s">
        <v>66</v>
      </c>
      <c r="G57" s="243"/>
      <c r="H57" s="36">
        <v>2.5</v>
      </c>
      <c r="I57" s="36" t="e">
        <f>#REF!</f>
        <v>#REF!</v>
      </c>
      <c r="J57" s="54" t="e">
        <f t="shared" si="1"/>
        <v>#REF!</v>
      </c>
      <c r="L57" s="38"/>
    </row>
    <row r="58" spans="1:15" s="10" customFormat="1" ht="18">
      <c r="A58">
        <v>211</v>
      </c>
      <c r="B58" s="245" t="s">
        <v>89</v>
      </c>
      <c r="C58" s="245"/>
      <c r="D58" s="245"/>
      <c r="E58" s="245"/>
      <c r="F58" s="245"/>
      <c r="G58" s="245"/>
      <c r="H58" s="245"/>
      <c r="I58" s="28" t="e">
        <f>#REF!</f>
        <v>#REF!</v>
      </c>
      <c r="J58" s="48" t="e">
        <f>I58/H3</f>
        <v>#REF!</v>
      </c>
      <c r="L58" s="16"/>
    </row>
    <row r="59" spans="1:15" customFormat="1" ht="14.4">
      <c r="A59">
        <v>212</v>
      </c>
      <c r="H59" s="45"/>
      <c r="I59" s="29"/>
      <c r="J59" s="55"/>
      <c r="L59" s="19"/>
    </row>
    <row r="60" spans="1:15" s="10" customFormat="1" ht="18">
      <c r="A60">
        <v>214</v>
      </c>
      <c r="B60" s="11" t="s">
        <v>13</v>
      </c>
      <c r="C60" s="246" t="s">
        <v>90</v>
      </c>
      <c r="D60" s="246"/>
      <c r="E60" s="246"/>
      <c r="F60" s="246"/>
      <c r="G60" s="246"/>
      <c r="H60" s="46">
        <v>40</v>
      </c>
      <c r="I60" s="28" t="e">
        <f>I66</f>
        <v>#REF!</v>
      </c>
      <c r="J60" s="48"/>
      <c r="L60" s="16"/>
    </row>
    <row r="61" spans="1:15" s="9" customFormat="1" ht="18">
      <c r="A61">
        <v>215</v>
      </c>
      <c r="B61" s="12"/>
      <c r="C61" s="32" t="s">
        <v>1</v>
      </c>
      <c r="D61" s="244" t="s">
        <v>119</v>
      </c>
      <c r="E61" s="244"/>
      <c r="F61" s="244"/>
      <c r="G61" s="244"/>
      <c r="H61" s="33">
        <v>22.5</v>
      </c>
      <c r="I61" s="33" t="e">
        <f>#REF!</f>
        <v>#REF!</v>
      </c>
      <c r="J61" s="49" t="e">
        <f>I61/H61</f>
        <v>#REF!</v>
      </c>
      <c r="L61" s="30"/>
    </row>
    <row r="62" spans="1:15" s="9" customFormat="1" ht="37.049999999999997" customHeight="1">
      <c r="A62"/>
      <c r="B62" s="39"/>
      <c r="C62" s="40"/>
      <c r="D62" s="62" t="s">
        <v>30</v>
      </c>
      <c r="E62" s="243" t="s">
        <v>115</v>
      </c>
      <c r="F62" s="243"/>
      <c r="G62" s="243"/>
      <c r="H62" s="42">
        <v>17.5</v>
      </c>
      <c r="I62" s="63" t="e">
        <f>#REF!</f>
        <v>#REF!</v>
      </c>
      <c r="J62" s="64" t="e">
        <f>I62/H62</f>
        <v>#REF!</v>
      </c>
      <c r="L62" s="30"/>
    </row>
    <row r="63" spans="1:15" s="9" customFormat="1" ht="18">
      <c r="A63"/>
      <c r="B63" s="39"/>
      <c r="C63" s="40"/>
      <c r="D63" s="62" t="s">
        <v>31</v>
      </c>
      <c r="E63" s="243" t="s">
        <v>101</v>
      </c>
      <c r="F63" s="243"/>
      <c r="G63" s="243"/>
      <c r="H63" s="42">
        <v>5</v>
      </c>
      <c r="I63" s="63" t="e">
        <f>#REF!</f>
        <v>#REF!</v>
      </c>
      <c r="J63" s="64" t="e">
        <f>I63/H63</f>
        <v>#REF!</v>
      </c>
      <c r="L63" s="30"/>
      <c r="M63" s="1"/>
      <c r="N63" s="1"/>
      <c r="O63" s="1"/>
    </row>
    <row r="64" spans="1:15" s="9" customFormat="1" ht="18">
      <c r="A64">
        <v>218</v>
      </c>
      <c r="B64" s="12"/>
      <c r="C64" s="32" t="s">
        <v>12</v>
      </c>
      <c r="D64" s="244" t="s">
        <v>120</v>
      </c>
      <c r="E64" s="244"/>
      <c r="F64" s="244"/>
      <c r="G64" s="244"/>
      <c r="H64" s="33">
        <v>17.5</v>
      </c>
      <c r="I64" s="33" t="e">
        <f>#REF!</f>
        <v>#REF!</v>
      </c>
      <c r="J64" s="49" t="e">
        <f>I64/H64</f>
        <v>#REF!</v>
      </c>
      <c r="L64" s="30"/>
      <c r="M64" s="1"/>
      <c r="N64" s="1"/>
      <c r="O64" s="1"/>
    </row>
    <row r="65" spans="1:15" s="9" customFormat="1" ht="18">
      <c r="A65"/>
      <c r="B65" s="39"/>
      <c r="C65" s="40"/>
      <c r="D65" s="62" t="s">
        <v>83</v>
      </c>
      <c r="E65" s="243" t="s">
        <v>114</v>
      </c>
      <c r="F65" s="243"/>
      <c r="G65" s="243"/>
      <c r="H65" s="42">
        <v>17.5</v>
      </c>
      <c r="I65" s="63" t="e">
        <f>#REF!</f>
        <v>#REF!</v>
      </c>
      <c r="J65" s="64" t="e">
        <f>I65/H65</f>
        <v>#REF!</v>
      </c>
      <c r="L65" s="30"/>
      <c r="M65" s="1"/>
      <c r="N65" s="1"/>
      <c r="O65" s="1"/>
    </row>
    <row r="66" spans="1:15" s="10" customFormat="1" ht="18">
      <c r="A66">
        <v>221</v>
      </c>
      <c r="B66" s="247" t="s">
        <v>21</v>
      </c>
      <c r="C66" s="247"/>
      <c r="D66" s="247"/>
      <c r="E66" s="247"/>
      <c r="F66" s="247"/>
      <c r="G66" s="247"/>
      <c r="H66" s="247"/>
      <c r="I66" s="28" t="e">
        <f>#REF!</f>
        <v>#REF!</v>
      </c>
      <c r="J66" s="48" t="e">
        <f>I66/H60</f>
        <v>#REF!</v>
      </c>
      <c r="L66" s="16"/>
      <c r="M66" s="1"/>
      <c r="N66" s="1"/>
      <c r="O66" s="1"/>
    </row>
    <row r="67" spans="1:15" customFormat="1" ht="14.4">
      <c r="A67">
        <v>222</v>
      </c>
      <c r="H67" s="29"/>
      <c r="I67" s="29"/>
      <c r="J67" s="29"/>
    </row>
    <row r="68" spans="1:15" s="8" customFormat="1" ht="23.1" customHeight="1">
      <c r="A68">
        <v>223</v>
      </c>
      <c r="B68" s="241" t="s">
        <v>22</v>
      </c>
      <c r="C68" s="242"/>
      <c r="D68" s="242"/>
      <c r="E68" s="242"/>
      <c r="F68" s="242"/>
      <c r="G68" s="242"/>
      <c r="H68" s="242"/>
      <c r="I68" s="6" t="e">
        <f>#REF!</f>
        <v>#REF!</v>
      </c>
      <c r="J68" s="15"/>
      <c r="K68" s="7"/>
      <c r="L68" s="31"/>
      <c r="M68" s="1"/>
      <c r="N68" s="1"/>
      <c r="O68" s="1"/>
    </row>
    <row r="69" spans="1:15">
      <c r="M69" s="1"/>
      <c r="N69" s="1"/>
      <c r="O69" s="1"/>
    </row>
    <row r="70" spans="1:15">
      <c r="M70" s="1"/>
      <c r="N70" s="1"/>
      <c r="O70" s="1"/>
    </row>
    <row r="71" spans="1:15">
      <c r="M71" s="1"/>
      <c r="N71" s="1"/>
      <c r="O71" s="1"/>
    </row>
    <row r="72" spans="1:15">
      <c r="M72" s="1"/>
      <c r="N72" s="1"/>
      <c r="O72" s="1"/>
    </row>
    <row r="73" spans="1:15">
      <c r="M73" s="1"/>
      <c r="N73" s="1"/>
      <c r="O73" s="1"/>
    </row>
    <row r="74" spans="1:15">
      <c r="M74" s="1"/>
      <c r="N74" s="1"/>
      <c r="O74" s="1"/>
    </row>
    <row r="75" spans="1:15">
      <c r="M75" s="1"/>
      <c r="N75" s="1"/>
      <c r="O75" s="1"/>
    </row>
  </sheetData>
  <sheetProtection formatColumns="0" formatRows="0"/>
  <mergeCells count="65">
    <mergeCell ref="F7:G7"/>
    <mergeCell ref="B1:G1"/>
    <mergeCell ref="C3:G3"/>
    <mergeCell ref="D4:G4"/>
    <mergeCell ref="E5:G5"/>
    <mergeCell ref="F6:G6"/>
    <mergeCell ref="F19:G19"/>
    <mergeCell ref="F8:G8"/>
    <mergeCell ref="F9:G9"/>
    <mergeCell ref="E10:G10"/>
    <mergeCell ref="F11:G11"/>
    <mergeCell ref="F12:G12"/>
    <mergeCell ref="F13:G13"/>
    <mergeCell ref="E14:G14"/>
    <mergeCell ref="F15:G15"/>
    <mergeCell ref="F16:G16"/>
    <mergeCell ref="F17:G17"/>
    <mergeCell ref="F18:G18"/>
    <mergeCell ref="F26:G26"/>
    <mergeCell ref="F27:G27"/>
    <mergeCell ref="F28:G28"/>
    <mergeCell ref="F20:G20"/>
    <mergeCell ref="E21:G21"/>
    <mergeCell ref="F22:G22"/>
    <mergeCell ref="F23:G23"/>
    <mergeCell ref="E24:G24"/>
    <mergeCell ref="F25:G25"/>
    <mergeCell ref="F40:G40"/>
    <mergeCell ref="F29:G29"/>
    <mergeCell ref="E30:G30"/>
    <mergeCell ref="F31:G31"/>
    <mergeCell ref="F32:G32"/>
    <mergeCell ref="F33:G33"/>
    <mergeCell ref="D34:G34"/>
    <mergeCell ref="E35:G35"/>
    <mergeCell ref="F36:G36"/>
    <mergeCell ref="F37:G37"/>
    <mergeCell ref="F38:G38"/>
    <mergeCell ref="E39:G39"/>
    <mergeCell ref="E47:G47"/>
    <mergeCell ref="F48:G48"/>
    <mergeCell ref="F49:G49"/>
    <mergeCell ref="F50:G50"/>
    <mergeCell ref="F41:G41"/>
    <mergeCell ref="F42:G42"/>
    <mergeCell ref="E43:G43"/>
    <mergeCell ref="F44:G44"/>
    <mergeCell ref="F45:G45"/>
    <mergeCell ref="F46:G46"/>
    <mergeCell ref="F57:G57"/>
    <mergeCell ref="B58:H58"/>
    <mergeCell ref="C60:G60"/>
    <mergeCell ref="D61:G61"/>
    <mergeCell ref="E51:G51"/>
    <mergeCell ref="F52:G52"/>
    <mergeCell ref="F53:G53"/>
    <mergeCell ref="F54:G54"/>
    <mergeCell ref="E55:G55"/>
    <mergeCell ref="F56:G56"/>
    <mergeCell ref="B66:H66"/>
    <mergeCell ref="B68:H68"/>
    <mergeCell ref="D64:G64"/>
    <mergeCell ref="E62:G62"/>
    <mergeCell ref="E63:G63"/>
    <mergeCell ref="E65:G65"/>
  </mergeCells>
  <pageMargins left="2.3622047244094491" right="0.9055118110236221" top="0.74803149606299213" bottom="0.74803149606299213" header="0.31496062992125984" footer="0.31496062992125984"/>
  <pageSetup paperSize="5" scale="7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37"/>
  <sheetViews>
    <sheetView tabSelected="1" view="pageBreakPreview" topLeftCell="B1" zoomScale="80" zoomScaleNormal="56" zoomScaleSheetLayoutView="56" workbookViewId="0">
      <pane ySplit="2016" topLeftCell="A5" activePane="bottomLeft"/>
      <selection activeCell="P4" sqref="P4"/>
      <selection pane="bottomLeft" activeCell="I9" sqref="I9"/>
    </sheetView>
  </sheetViews>
  <sheetFormatPr defaultColWidth="9.21875" defaultRowHeight="15.6"/>
  <cols>
    <col min="1" max="1" width="6.21875" style="191" hidden="1" customWidth="1"/>
    <col min="2" max="2" width="4" style="67" bestFit="1" customWidth="1"/>
    <col min="3" max="3" width="5.44140625" style="68" bestFit="1" customWidth="1"/>
    <col min="4" max="4" width="3.44140625" style="68" bestFit="1" customWidth="1"/>
    <col min="5" max="5" width="4.44140625" style="68" customWidth="1"/>
    <col min="6" max="6" width="3.44140625" style="69" bestFit="1" customWidth="1"/>
    <col min="7" max="7" width="52.44140625" style="70" customWidth="1"/>
    <col min="8" max="8" width="12.44140625" style="71" customWidth="1"/>
    <col min="9" max="9" width="62.21875" style="72" customWidth="1"/>
    <col min="10" max="10" width="17.44140625" style="73" customWidth="1"/>
    <col min="11" max="11" width="18.44140625" style="73" customWidth="1"/>
    <col min="12" max="12" width="16.21875" style="73" customWidth="1"/>
    <col min="13" max="13" width="22.21875" style="74" customWidth="1"/>
    <col min="14" max="14" width="5" style="66" hidden="1" customWidth="1"/>
    <col min="15" max="15" width="41.77734375" style="75" customWidth="1"/>
    <col min="16" max="16" width="38" style="66" customWidth="1"/>
    <col min="17" max="16384" width="9.21875" style="66"/>
  </cols>
  <sheetData>
    <row r="1" spans="1:16" ht="59.25" customHeight="1">
      <c r="A1" s="66"/>
      <c r="B1" s="239" t="s">
        <v>600</v>
      </c>
      <c r="C1" s="239"/>
      <c r="D1" s="239"/>
      <c r="E1" s="239"/>
      <c r="F1" s="239"/>
      <c r="G1" s="239"/>
      <c r="H1" s="239"/>
      <c r="I1" s="239"/>
      <c r="J1" s="239"/>
      <c r="K1" s="239"/>
      <c r="L1" s="239"/>
      <c r="M1" s="239"/>
      <c r="N1" s="239"/>
      <c r="O1" s="239"/>
      <c r="P1" s="239"/>
    </row>
    <row r="2" spans="1:16" s="94" customFormat="1" ht="34.799999999999997">
      <c r="A2" s="90">
        <v>1</v>
      </c>
      <c r="B2" s="240" t="s">
        <v>69</v>
      </c>
      <c r="C2" s="240"/>
      <c r="D2" s="240"/>
      <c r="E2" s="240"/>
      <c r="F2" s="240"/>
      <c r="G2" s="240"/>
      <c r="H2" s="91" t="s">
        <v>70</v>
      </c>
      <c r="I2" s="91" t="s">
        <v>71</v>
      </c>
      <c r="J2" s="91" t="s">
        <v>158</v>
      </c>
      <c r="K2" s="91" t="s">
        <v>157</v>
      </c>
      <c r="L2" s="91" t="s">
        <v>19</v>
      </c>
      <c r="M2" s="92" t="s">
        <v>20</v>
      </c>
      <c r="N2" s="93"/>
      <c r="O2" s="92" t="s">
        <v>72</v>
      </c>
      <c r="P2" s="92" t="s">
        <v>156</v>
      </c>
    </row>
    <row r="3" spans="1:16" s="102" customFormat="1">
      <c r="A3" s="66">
        <v>2</v>
      </c>
      <c r="B3" s="95"/>
      <c r="C3" s="95"/>
      <c r="D3" s="95"/>
      <c r="E3" s="95"/>
      <c r="F3" s="95"/>
      <c r="G3" s="95"/>
      <c r="H3" s="96"/>
      <c r="I3" s="97"/>
      <c r="J3" s="96"/>
      <c r="K3" s="96"/>
      <c r="L3" s="96"/>
      <c r="M3" s="98"/>
      <c r="N3" s="99"/>
      <c r="O3" s="100"/>
      <c r="P3" s="101"/>
    </row>
    <row r="4" spans="1:16" s="111" customFormat="1" ht="17.399999999999999">
      <c r="A4" s="103">
        <v>3</v>
      </c>
      <c r="B4" s="104" t="s">
        <v>0</v>
      </c>
      <c r="C4" s="237" t="s">
        <v>68</v>
      </c>
      <c r="D4" s="237"/>
      <c r="E4" s="237"/>
      <c r="F4" s="237"/>
      <c r="G4" s="237"/>
      <c r="H4" s="105">
        <v>60</v>
      </c>
      <c r="I4" s="106"/>
      <c r="J4" s="105"/>
      <c r="K4" s="105"/>
      <c r="L4" s="105">
        <f>L309</f>
        <v>59.89</v>
      </c>
      <c r="M4" s="107">
        <f>L4/H4</f>
        <v>0.99816666666666665</v>
      </c>
      <c r="N4" s="108"/>
      <c r="O4" s="109"/>
      <c r="P4" s="110"/>
    </row>
    <row r="5" spans="1:16" s="111" customFormat="1" ht="17.399999999999999">
      <c r="A5" s="103">
        <v>4</v>
      </c>
      <c r="B5" s="112"/>
      <c r="C5" s="112" t="s">
        <v>1</v>
      </c>
      <c r="D5" s="237" t="s">
        <v>73</v>
      </c>
      <c r="E5" s="237"/>
      <c r="F5" s="237"/>
      <c r="G5" s="237"/>
      <c r="H5" s="105">
        <v>30</v>
      </c>
      <c r="I5" s="106"/>
      <c r="J5" s="105"/>
      <c r="K5" s="105"/>
      <c r="L5" s="105">
        <f>SUM(L6,L35,L57,L100,L125,L168)</f>
        <v>29.89</v>
      </c>
      <c r="M5" s="107">
        <f>L5/H5</f>
        <v>0.9963333333333334</v>
      </c>
      <c r="N5" s="108"/>
      <c r="O5" s="109"/>
      <c r="P5" s="110"/>
    </row>
    <row r="6" spans="1:16" s="70" customFormat="1">
      <c r="A6" s="103">
        <v>5</v>
      </c>
      <c r="B6" s="79"/>
      <c r="C6" s="86"/>
      <c r="D6" s="81" t="s">
        <v>14</v>
      </c>
      <c r="E6" s="226" t="s">
        <v>326</v>
      </c>
      <c r="F6" s="226"/>
      <c r="G6" s="226"/>
      <c r="H6" s="82">
        <v>4</v>
      </c>
      <c r="I6" s="83"/>
      <c r="J6" s="82"/>
      <c r="K6" s="82"/>
      <c r="L6" s="82">
        <f>SUM(L7,L12,L19,L26)</f>
        <v>4</v>
      </c>
      <c r="M6" s="84">
        <f>L6/H6</f>
        <v>1</v>
      </c>
      <c r="N6" s="87"/>
      <c r="O6" s="85"/>
      <c r="P6" s="88"/>
    </row>
    <row r="7" spans="1:16" s="70" customFormat="1" ht="15.75" customHeight="1">
      <c r="A7" s="103">
        <v>6</v>
      </c>
      <c r="B7" s="113"/>
      <c r="C7" s="220"/>
      <c r="D7" s="220"/>
      <c r="E7" s="219" t="s">
        <v>74</v>
      </c>
      <c r="F7" s="231" t="s">
        <v>328</v>
      </c>
      <c r="G7" s="231"/>
      <c r="H7" s="114">
        <v>0.5</v>
      </c>
      <c r="I7" s="114"/>
      <c r="J7" s="114"/>
      <c r="K7" s="114"/>
      <c r="L7" s="114">
        <f>AVERAGE(L8:L10)*H7</f>
        <v>0.5</v>
      </c>
      <c r="M7" s="115">
        <f>L7/H7</f>
        <v>1</v>
      </c>
      <c r="O7" s="116"/>
      <c r="P7" s="78"/>
    </row>
    <row r="8" spans="1:16" s="103" customFormat="1" ht="135">
      <c r="A8" s="103">
        <v>7</v>
      </c>
      <c r="B8" s="113"/>
      <c r="C8" s="220"/>
      <c r="D8" s="220"/>
      <c r="E8" s="220"/>
      <c r="F8" s="117" t="s">
        <v>2</v>
      </c>
      <c r="G8" s="78" t="s">
        <v>329</v>
      </c>
      <c r="H8" s="118"/>
      <c r="I8" s="194" t="s">
        <v>260</v>
      </c>
      <c r="J8" s="119" t="s">
        <v>93</v>
      </c>
      <c r="K8" s="120" t="s">
        <v>28</v>
      </c>
      <c r="L8" s="118">
        <f>IF(J8="Ya/Tidak",IF(K8="Ya",1,IF(K8="Tidak",0,"Blm Diisi")),IF(J8="A/B/C",IF(K8="A",1,IF(K8="B",0.5,IF(K8="C",0,"Blm Diisi"))),IF(J8="A/B/C/D",IF(K8="A",1,IF(K8="B",0.67,IF(K8="C",0.33,IF(K8="D",0,"Blm Diisi")))),IF(J8="A/B/C/D/E",IF(K8="A",1,IF(K8="B",0.75,IF(K8="C",0.5,IF(K8="D",0.25,IF(K8="E",0,"Blm Diisi"))))),IF(J8="%",IF(K8="","Blm Diisi",K8),IF(J8="Jumlah",IF(K8="","Blm Diisi",""),IF(J8="Rupiah",IF(K8="","Blm Diisi",""),IF(J8="","","-"))))))))</f>
        <v>1</v>
      </c>
      <c r="M8" s="121"/>
      <c r="O8" s="194" t="s">
        <v>388</v>
      </c>
      <c r="P8" s="195" t="s">
        <v>389</v>
      </c>
    </row>
    <row r="9" spans="1:16" s="103" customFormat="1" ht="43.2">
      <c r="B9" s="113"/>
      <c r="C9" s="220"/>
      <c r="D9" s="220"/>
      <c r="E9" s="220"/>
      <c r="F9" s="117"/>
      <c r="G9" s="202"/>
      <c r="H9" s="118"/>
      <c r="I9" s="194"/>
      <c r="J9" s="119"/>
      <c r="K9" s="120"/>
      <c r="L9" s="118"/>
      <c r="M9" s="121"/>
      <c r="O9" s="122"/>
      <c r="P9" s="196" t="s">
        <v>664</v>
      </c>
    </row>
    <row r="10" spans="1:16" s="103" customFormat="1" ht="225">
      <c r="A10" s="103">
        <v>8</v>
      </c>
      <c r="B10" s="113"/>
      <c r="C10" s="220"/>
      <c r="D10" s="220"/>
      <c r="E10" s="220"/>
      <c r="F10" s="117" t="s">
        <v>4</v>
      </c>
      <c r="G10" s="78" t="s">
        <v>330</v>
      </c>
      <c r="H10" s="124"/>
      <c r="I10" s="194" t="s">
        <v>261</v>
      </c>
      <c r="J10" s="119" t="s">
        <v>3</v>
      </c>
      <c r="K10" s="120" t="s">
        <v>29</v>
      </c>
      <c r="L10" s="118">
        <f>IF(J10="Ya/Tidak",IF(K10="Ya",1,IF(K10="Tidak",0,"Blm Diisi")),IF(J10="A/B/C",IF(K10="A",1,IF(K10="B",0.5,IF(K10="C",0,"Blm Diisi"))),IF(J10="A/B/C/D",IF(K10="A",1,IF(K10="B",0.67,IF(K10="C",0.33,IF(K10="D",0,"Blm Diisi")))),IF(J10="A/B/C/D/E",IF(K10="A",1,IF(K10="B",0.75,IF(K10="C",0.5,IF(K10="D",0.25,IF(K10="E",0,"Blm Diisi"))))),IF(J10="%",IF(K10="","Blm Diisi",K10),IF(J10="Jumlah",IF(K10="","Blm Diisi",""),IF(J10="Rupiah",IF(K10="","Blm Diisi",""),IF(J10="","","-"))))))))</f>
        <v>1</v>
      </c>
      <c r="M10" s="121"/>
      <c r="O10" s="122" t="s">
        <v>390</v>
      </c>
      <c r="P10" s="123" t="s">
        <v>391</v>
      </c>
    </row>
    <row r="11" spans="1:16" s="103" customFormat="1" ht="48.75" customHeight="1">
      <c r="B11" s="113"/>
      <c r="C11" s="220"/>
      <c r="D11" s="220"/>
      <c r="E11" s="220"/>
      <c r="F11" s="117"/>
      <c r="G11" s="78"/>
      <c r="H11" s="124"/>
      <c r="I11" s="194"/>
      <c r="J11" s="119"/>
      <c r="K11" s="120"/>
      <c r="L11" s="118"/>
      <c r="M11" s="121"/>
      <c r="P11" s="197" t="s">
        <v>665</v>
      </c>
    </row>
    <row r="12" spans="1:16" s="70" customFormat="1" ht="24.6" customHeight="1">
      <c r="A12" s="103">
        <v>9</v>
      </c>
      <c r="B12" s="113"/>
      <c r="C12" s="220"/>
      <c r="D12" s="220"/>
      <c r="E12" s="219" t="s">
        <v>78</v>
      </c>
      <c r="F12" s="231" t="s">
        <v>331</v>
      </c>
      <c r="G12" s="231"/>
      <c r="H12" s="114">
        <v>1</v>
      </c>
      <c r="I12" s="114"/>
      <c r="J12" s="114"/>
      <c r="K12" s="114"/>
      <c r="L12" s="114">
        <f>AVERAGE(L13:L17)*H12</f>
        <v>1</v>
      </c>
      <c r="M12" s="115">
        <f>L12/H12</f>
        <v>1</v>
      </c>
      <c r="O12" s="116"/>
      <c r="P12" s="78"/>
    </row>
    <row r="13" spans="1:16" s="103" customFormat="1" ht="195">
      <c r="A13" s="103">
        <v>10</v>
      </c>
      <c r="B13" s="113"/>
      <c r="C13" s="220"/>
      <c r="D13" s="220"/>
      <c r="E13" s="220"/>
      <c r="F13" s="117" t="s">
        <v>2</v>
      </c>
      <c r="G13" s="78" t="s">
        <v>262</v>
      </c>
      <c r="H13" s="124"/>
      <c r="I13" s="78" t="s">
        <v>263</v>
      </c>
      <c r="J13" s="119" t="s">
        <v>93</v>
      </c>
      <c r="K13" s="120" t="s">
        <v>28</v>
      </c>
      <c r="L13" s="118">
        <f>IF(J13="Ya/Tidak",IF(K13="Ya",1,IF(K13="Tidak",0,"Blm Diisi")),IF(J13="A/B/C",IF(K13="A",1,IF(K13="B",0.5,IF(K13="C",0,"Blm Diisi"))),IF(J13="A/B/C/D",IF(K13="A",1,IF(K13="B",0.67,IF(K13="C",0.33,IF(K13="D",0,"Blm Diisi")))),IF(J13="A/B/C/D/E",IF(K13="A",1,IF(K13="B",0.75,IF(K13="C",0.5,IF(K13="D",0.25,IF(K13="E",0,"Blm Diisi"))))),IF(J13="%",IF(K13="","Blm Diisi",K13),IF(J13="Jumlah",IF(K13="","Blm Diisi",""),IF(J13="Rupiah",IF(K13="","Blm Diisi",""),IF(J13="","","-"))))))))</f>
        <v>1</v>
      </c>
      <c r="M13" s="121"/>
      <c r="O13" s="78" t="s">
        <v>392</v>
      </c>
      <c r="P13" s="198" t="s">
        <v>393</v>
      </c>
    </row>
    <row r="14" spans="1:16" s="103" customFormat="1" ht="42.75" customHeight="1">
      <c r="B14" s="113"/>
      <c r="C14" s="220"/>
      <c r="D14" s="220"/>
      <c r="E14" s="220"/>
      <c r="F14" s="117"/>
      <c r="G14" s="78"/>
      <c r="H14" s="124"/>
      <c r="I14" s="78"/>
      <c r="J14" s="119"/>
      <c r="K14" s="120"/>
      <c r="L14" s="118"/>
      <c r="M14" s="121"/>
      <c r="O14" s="122"/>
      <c r="P14" s="199" t="s">
        <v>666</v>
      </c>
    </row>
    <row r="15" spans="1:16" s="103" customFormat="1" ht="90">
      <c r="A15" s="103">
        <v>11</v>
      </c>
      <c r="B15" s="113"/>
      <c r="C15" s="220"/>
      <c r="D15" s="220"/>
      <c r="E15" s="220"/>
      <c r="F15" s="117" t="s">
        <v>4</v>
      </c>
      <c r="G15" s="78" t="s">
        <v>332</v>
      </c>
      <c r="H15" s="124"/>
      <c r="I15" s="194" t="s">
        <v>264</v>
      </c>
      <c r="J15" s="119" t="s">
        <v>3</v>
      </c>
      <c r="K15" s="120" t="s">
        <v>29</v>
      </c>
      <c r="L15" s="118">
        <f>IF(J15="Ya/Tidak",IF(K15="Ya",1,IF(K15="Tidak",0,"Blm Diisi")),IF(J15="A/B/C",IF(K15="A",1,IF(K15="B",0.5,IF(K15="C",0,"Blm Diisi"))),IF(J15="A/B/C/D",IF(K15="A",1,IF(K15="B",0.67,IF(K15="C",0.33,IF(K15="D",0,"Blm Diisi")))),IF(J15="A/B/C/D/E",IF(K15="A",1,IF(K15="B",0.75,IF(K15="C",0.5,IF(K15="D",0.25,IF(K15="E",0,"Blm Diisi"))))),IF(J15="%",IF(K15="","Blm Diisi",K15),IF(J15="Jumlah",IF(K15="","Blm Diisi",""),IF(J15="Rupiah",IF(K15="","Blm Diisi",""),IF(J15="","","-"))))))))</f>
        <v>1</v>
      </c>
      <c r="M15" s="121"/>
      <c r="O15" s="122" t="s">
        <v>394</v>
      </c>
      <c r="P15" s="78" t="s">
        <v>395</v>
      </c>
    </row>
    <row r="16" spans="1:16" s="103" customFormat="1" ht="46.5" customHeight="1">
      <c r="B16" s="113"/>
      <c r="C16" s="220"/>
      <c r="D16" s="220"/>
      <c r="E16" s="220"/>
      <c r="F16" s="117"/>
      <c r="G16" s="78"/>
      <c r="H16" s="124"/>
      <c r="I16" s="194"/>
      <c r="J16" s="119"/>
      <c r="K16" s="120"/>
      <c r="L16" s="118"/>
      <c r="M16" s="121"/>
      <c r="O16" s="122"/>
      <c r="P16" s="199" t="s">
        <v>667</v>
      </c>
    </row>
    <row r="17" spans="1:16" s="103" customFormat="1" ht="120" customHeight="1">
      <c r="A17" s="103">
        <v>12</v>
      </c>
      <c r="B17" s="113"/>
      <c r="C17" s="220"/>
      <c r="D17" s="220"/>
      <c r="E17" s="220"/>
      <c r="F17" s="117" t="s">
        <v>6</v>
      </c>
      <c r="G17" s="78" t="s">
        <v>333</v>
      </c>
      <c r="H17" s="124"/>
      <c r="I17" s="194" t="s">
        <v>286</v>
      </c>
      <c r="J17" s="119" t="s">
        <v>3</v>
      </c>
      <c r="K17" s="120" t="s">
        <v>29</v>
      </c>
      <c r="L17" s="118">
        <f>IF(J17="Ya/Tidak",IF(K17="Ya",1,IF(K17="Tidak",0,"Blm Diisi")),IF(J17="A/B/C",IF(K17="A",1,IF(K17="B",0.5,IF(K17="C",0,"Blm Diisi"))),IF(J17="A/B/C/D",IF(K17="A",1,IF(K17="B",0.67,IF(K17="C",0.33,IF(K17="D",0,"Blm Diisi")))),IF(J17="A/B/C/D/E",IF(K17="A",1,IF(K17="B",0.75,IF(K17="C",0.5,IF(K17="D",0.25,IF(K17="E",0,"Blm Diisi"))))),IF(J17="%",IF(K17="","Blm Diisi",K17),IF(J17="Jumlah",IF(K17="","Blm Diisi",""),IF(J17="Rupiah",IF(K17="","Blm Diisi",""),IF(J17="","","-"))))))))</f>
        <v>1</v>
      </c>
      <c r="M17" s="121"/>
      <c r="O17" s="122" t="s">
        <v>396</v>
      </c>
      <c r="P17" s="78" t="s">
        <v>397</v>
      </c>
    </row>
    <row r="18" spans="1:16" s="103" customFormat="1" ht="43.5" customHeight="1">
      <c r="B18" s="113"/>
      <c r="C18" s="220"/>
      <c r="D18" s="220"/>
      <c r="E18" s="220"/>
      <c r="F18" s="117"/>
      <c r="G18" s="78"/>
      <c r="H18" s="124"/>
      <c r="I18" s="194"/>
      <c r="J18" s="119"/>
      <c r="K18" s="120"/>
      <c r="L18" s="118"/>
      <c r="M18" s="121"/>
      <c r="O18" s="122"/>
      <c r="P18" s="199" t="s">
        <v>668</v>
      </c>
    </row>
    <row r="19" spans="1:16" s="70" customFormat="1" ht="15.75" customHeight="1">
      <c r="A19" s="103">
        <v>13</v>
      </c>
      <c r="B19" s="113"/>
      <c r="C19" s="220"/>
      <c r="D19" s="220"/>
      <c r="E19" s="219" t="s">
        <v>79</v>
      </c>
      <c r="F19" s="231" t="s">
        <v>334</v>
      </c>
      <c r="G19" s="231"/>
      <c r="H19" s="114">
        <v>1</v>
      </c>
      <c r="I19" s="114"/>
      <c r="J19" s="114"/>
      <c r="K19" s="114"/>
      <c r="L19" s="114">
        <f>AVERAGE(L20:L24)*H19</f>
        <v>1</v>
      </c>
      <c r="M19" s="115">
        <f>L19/H19</f>
        <v>1</v>
      </c>
      <c r="O19" s="116"/>
      <c r="P19" s="78"/>
    </row>
    <row r="20" spans="1:16" s="103" customFormat="1" ht="145.5" customHeight="1">
      <c r="A20" s="103">
        <v>14</v>
      </c>
      <c r="B20" s="113"/>
      <c r="C20" s="220"/>
      <c r="D20" s="220"/>
      <c r="E20" s="220"/>
      <c r="F20" s="117" t="s">
        <v>2</v>
      </c>
      <c r="G20" s="78" t="s">
        <v>335</v>
      </c>
      <c r="H20" s="124"/>
      <c r="I20" s="194" t="s">
        <v>265</v>
      </c>
      <c r="J20" s="119" t="s">
        <v>9</v>
      </c>
      <c r="K20" s="120" t="s">
        <v>29</v>
      </c>
      <c r="L20" s="118">
        <f>IF(J20="Ya/Tidak",IF(K20="Ya",1,IF(K20="Tidak",0,"Blm Diisi")),IF(J20="A/B/C",IF(K20="A",1,IF(K20="B",0.5,IF(K20="C",0,"Blm Diisi"))),IF(J20="A/B/C/D",IF(K20="A",1,IF(K20="B",0.67,IF(K20="C",0.33,IF(K20="D",0,"Blm Diisi")))),IF(J20="A/B/C/D/E",IF(K20="A",1,IF(K20="B",0.75,IF(K20="C",0.5,IF(K20="D",0.25,IF(K20="E",0,"Blm Diisi"))))),IF(J20="%",IF(K20="","Blm Diisi",K20),IF(J20="Jumlah",IF(K20="","Blm Diisi",""),IF(J20="Rupiah",IF(K20="","Blm Diisi",""),IF(J20="","","-"))))))))</f>
        <v>1</v>
      </c>
      <c r="M20" s="121"/>
      <c r="O20" s="122" t="s">
        <v>398</v>
      </c>
      <c r="P20" s="78" t="s">
        <v>399</v>
      </c>
    </row>
    <row r="21" spans="1:16" s="103" customFormat="1" ht="43.5" customHeight="1">
      <c r="B21" s="113"/>
      <c r="C21" s="220"/>
      <c r="D21" s="220"/>
      <c r="E21" s="220"/>
      <c r="F21" s="117"/>
      <c r="G21" s="78"/>
      <c r="H21" s="124"/>
      <c r="I21" s="194"/>
      <c r="J21" s="119"/>
      <c r="K21" s="120"/>
      <c r="L21" s="118"/>
      <c r="M21" s="121"/>
      <c r="O21" s="122"/>
      <c r="P21" s="199" t="s">
        <v>669</v>
      </c>
    </row>
    <row r="22" spans="1:16" s="103" customFormat="1" ht="130.5" customHeight="1">
      <c r="A22" s="126">
        <v>15</v>
      </c>
      <c r="B22" s="113"/>
      <c r="C22" s="220"/>
      <c r="D22" s="220"/>
      <c r="E22" s="220"/>
      <c r="F22" s="117" t="s">
        <v>4</v>
      </c>
      <c r="G22" s="78" t="s">
        <v>336</v>
      </c>
      <c r="H22" s="124"/>
      <c r="I22" s="194" t="s">
        <v>266</v>
      </c>
      <c r="J22" s="119" t="s">
        <v>9</v>
      </c>
      <c r="K22" s="120" t="s">
        <v>29</v>
      </c>
      <c r="L22" s="118">
        <f>IF(J22="Ya/Tidak",IF(K22="Ya",1,IF(K22="Tidak",0,"Blm Diisi")),IF(J22="A/B/C",IF(K22="A",1,IF(K22="B",0.5,IF(K22="C",0,"Blm Diisi"))),IF(J22="A/B/C/D",IF(K22="A",1,IF(K22="B",0.67,IF(K22="C",0.33,IF(K22="D",0,"Blm Diisi")))),IF(J22="A/B/C/D/E",IF(K22="A",1,IF(K22="B",0.75,IF(K22="C",0.5,IF(K22="D",0.25,IF(K22="E",0,"Blm Diisi"))))),IF(J22="%",IF(K22="","Blm Diisi",K22),IF(J22="Jumlah",IF(K22="","Blm Diisi",""),IF(J22="Rupiah",IF(K22="","Blm Diisi",""),IF(J22="","","-"))))))))</f>
        <v>1</v>
      </c>
      <c r="M22" s="121"/>
      <c r="N22" s="127"/>
      <c r="O22" s="122" t="s">
        <v>400</v>
      </c>
      <c r="P22" s="78"/>
    </row>
    <row r="23" spans="1:16" s="103" customFormat="1" ht="43.5" customHeight="1">
      <c r="B23" s="113"/>
      <c r="C23" s="220"/>
      <c r="D23" s="220"/>
      <c r="E23" s="220"/>
      <c r="F23" s="117"/>
      <c r="G23" s="78"/>
      <c r="H23" s="124"/>
      <c r="I23" s="194"/>
      <c r="J23" s="119"/>
      <c r="K23" s="120"/>
      <c r="L23" s="118"/>
      <c r="M23" s="121"/>
      <c r="O23" s="122"/>
      <c r="P23" s="199" t="s">
        <v>670</v>
      </c>
    </row>
    <row r="24" spans="1:16" s="103" customFormat="1" ht="189.75" customHeight="1">
      <c r="A24" s="103">
        <v>16</v>
      </c>
      <c r="B24" s="113"/>
      <c r="C24" s="220"/>
      <c r="D24" s="220"/>
      <c r="E24" s="220"/>
      <c r="F24" s="117" t="s">
        <v>6</v>
      </c>
      <c r="G24" s="78" t="s">
        <v>267</v>
      </c>
      <c r="H24" s="124"/>
      <c r="I24" s="194" t="s">
        <v>268</v>
      </c>
      <c r="J24" s="119" t="s">
        <v>9</v>
      </c>
      <c r="K24" s="120" t="s">
        <v>29</v>
      </c>
      <c r="L24" s="118">
        <f>IF(J24="Ya/Tidak",IF(K24="Ya",1,IF(K24="Tidak",0,"Blm Diisi")),IF(J24="A/B/C",IF(K24="A",1,IF(K24="B",0.5,IF(K24="C",0,"Blm Diisi"))),IF(J24="A/B/C/D",IF(K24="A",1,IF(K24="B",0.67,IF(K24="C",0.33,IF(K24="D",0,"Blm Diisi")))),IF(J24="A/B/C/D/E",IF(K24="A",1,IF(K24="B",0.75,IF(K24="C",0.5,IF(K24="D",0.25,IF(K24="E",0,"Blm Diisi"))))),IF(J24="%",IF(K24="","Blm Diisi",K24),IF(J24="Jumlah",IF(K24="","Blm Diisi",""),IF(J24="Rupiah",IF(K24="","Blm Diisi",""),IF(J24="","","-"))))))))</f>
        <v>1</v>
      </c>
      <c r="M24" s="121"/>
      <c r="N24" s="128"/>
      <c r="O24" s="122" t="s">
        <v>401</v>
      </c>
      <c r="P24" s="78" t="s">
        <v>402</v>
      </c>
    </row>
    <row r="25" spans="1:16" s="103" customFormat="1" ht="57.75" customHeight="1">
      <c r="B25" s="113"/>
      <c r="C25" s="220"/>
      <c r="D25" s="220"/>
      <c r="E25" s="220"/>
      <c r="F25" s="117"/>
      <c r="G25" s="78"/>
      <c r="H25" s="124"/>
      <c r="I25" s="194"/>
      <c r="J25" s="119"/>
      <c r="K25" s="120"/>
      <c r="L25" s="118"/>
      <c r="M25" s="121"/>
      <c r="O25" s="122"/>
      <c r="P25" s="199" t="s">
        <v>671</v>
      </c>
    </row>
    <row r="26" spans="1:16" s="70" customFormat="1" ht="15.75" customHeight="1">
      <c r="A26" s="103">
        <v>17</v>
      </c>
      <c r="B26" s="113"/>
      <c r="C26" s="220"/>
      <c r="D26" s="220"/>
      <c r="E26" s="219" t="s">
        <v>80</v>
      </c>
      <c r="F26" s="231" t="s">
        <v>269</v>
      </c>
      <c r="G26" s="231"/>
      <c r="H26" s="114">
        <v>1.5</v>
      </c>
      <c r="I26" s="114"/>
      <c r="J26" s="114"/>
      <c r="K26" s="114"/>
      <c r="L26" s="114">
        <f>AVERAGE(L27:L33)*H26</f>
        <v>1.5</v>
      </c>
      <c r="M26" s="115">
        <f>L26/H26</f>
        <v>1</v>
      </c>
      <c r="O26" s="116"/>
      <c r="P26" s="78"/>
    </row>
    <row r="27" spans="1:16" s="103" customFormat="1" ht="91.5" customHeight="1">
      <c r="A27" s="103">
        <v>18</v>
      </c>
      <c r="B27" s="113"/>
      <c r="C27" s="220"/>
      <c r="D27" s="220"/>
      <c r="E27" s="220"/>
      <c r="F27" s="117" t="s">
        <v>2</v>
      </c>
      <c r="G27" s="78" t="s">
        <v>270</v>
      </c>
      <c r="H27" s="124"/>
      <c r="I27" s="78" t="s">
        <v>271</v>
      </c>
      <c r="J27" s="119" t="s">
        <v>93</v>
      </c>
      <c r="K27" s="120" t="s">
        <v>28</v>
      </c>
      <c r="L27" s="118">
        <f>IF(J27="Ya/Tidak",IF(K27="Ya",1,IF(K27="Tidak",0,"Blm Diisi")),IF(J27="A/B/C",IF(K27="A",1,IF(K27="B",0.5,IF(K27="C",0,"Blm Diisi"))),IF(J27="A/B/C/D",IF(K27="A",1,IF(K27="B",0.67,IF(K27="C",0.33,IF(K27="D",0,"Blm Diisi")))),IF(J27="A/B/C/D/E",IF(K27="A",1,IF(K27="B",0.75,IF(K27="C",0.5,IF(K27="D",0.25,IF(K27="E",0,"Blm Diisi"))))),IF(J27="%",IF(K27="","Blm Diisi",K27),IF(J27="Jumlah",IF(K27="","Blm Diisi",""),IF(J27="Rupiah",IF(K27="","Blm Diisi",""),IF(J27="","","-"))))))))</f>
        <v>1</v>
      </c>
      <c r="M27" s="121"/>
      <c r="O27" s="78" t="s">
        <v>403</v>
      </c>
      <c r="P27" s="125" t="s">
        <v>404</v>
      </c>
    </row>
    <row r="28" spans="1:16" s="103" customFormat="1" ht="49.5" customHeight="1">
      <c r="B28" s="113"/>
      <c r="C28" s="220"/>
      <c r="D28" s="220"/>
      <c r="E28" s="220"/>
      <c r="F28" s="117"/>
      <c r="G28" s="78"/>
      <c r="H28" s="124"/>
      <c r="I28" s="78"/>
      <c r="J28" s="119"/>
      <c r="K28" s="120"/>
      <c r="L28" s="118"/>
      <c r="M28" s="121"/>
      <c r="O28" s="122"/>
      <c r="P28" s="199" t="s">
        <v>672</v>
      </c>
    </row>
    <row r="29" spans="1:16" s="103" customFormat="1" ht="178.5" customHeight="1">
      <c r="A29" s="103">
        <v>19</v>
      </c>
      <c r="B29" s="113"/>
      <c r="C29" s="220"/>
      <c r="D29" s="220"/>
      <c r="E29" s="220"/>
      <c r="F29" s="117" t="s">
        <v>4</v>
      </c>
      <c r="G29" s="78" t="s">
        <v>272</v>
      </c>
      <c r="H29" s="124"/>
      <c r="I29" s="194" t="s">
        <v>273</v>
      </c>
      <c r="J29" s="119" t="s">
        <v>3</v>
      </c>
      <c r="K29" s="120" t="s">
        <v>29</v>
      </c>
      <c r="L29" s="118">
        <f>IF(J29="Ya/Tidak",IF(K29="Ya",1,IF(K29="Tidak",0,"Blm Diisi")),IF(J29="A/B/C",IF(K29="A",1,IF(K29="B",0.5,IF(K29="C",0,"Blm Diisi"))),IF(J29="A/B/C/D",IF(K29="A",1,IF(K29="B",0.67,IF(K29="C",0.33,IF(K29="D",0,"Blm Diisi")))),IF(J29="A/B/C/D/E",IF(K29="A",1,IF(K29="B",0.75,IF(K29="C",0.5,IF(K29="D",0.25,IF(K29="E",0,"Blm Diisi"))))),IF(J29="%",IF(K29="","Blm Diisi",K29),IF(J29="Jumlah",IF(K29="","Blm Diisi",""),IF(J29="Rupiah",IF(K29="","Blm Diisi",""),IF(J29="","","-"))))))))</f>
        <v>1</v>
      </c>
      <c r="M29" s="121"/>
      <c r="O29" s="122" t="s">
        <v>405</v>
      </c>
      <c r="P29" s="78" t="s">
        <v>406</v>
      </c>
    </row>
    <row r="30" spans="1:16" s="103" customFormat="1" ht="56.25" customHeight="1">
      <c r="B30" s="113"/>
      <c r="C30" s="220"/>
      <c r="D30" s="220"/>
      <c r="E30" s="220"/>
      <c r="F30" s="117"/>
      <c r="G30" s="78"/>
      <c r="H30" s="124"/>
      <c r="I30" s="194"/>
      <c r="J30" s="119"/>
      <c r="K30" s="120"/>
      <c r="L30" s="118"/>
      <c r="M30" s="121"/>
      <c r="O30" s="122"/>
      <c r="P30" s="199" t="s">
        <v>673</v>
      </c>
    </row>
    <row r="31" spans="1:16" s="103" customFormat="1" ht="141.6" customHeight="1">
      <c r="A31" s="103">
        <v>20</v>
      </c>
      <c r="B31" s="113"/>
      <c r="C31" s="220"/>
      <c r="D31" s="220"/>
      <c r="E31" s="220"/>
      <c r="F31" s="117" t="s">
        <v>6</v>
      </c>
      <c r="G31" s="78" t="s">
        <v>274</v>
      </c>
      <c r="H31" s="124"/>
      <c r="I31" s="194" t="s">
        <v>275</v>
      </c>
      <c r="J31" s="119" t="s">
        <v>3</v>
      </c>
      <c r="K31" s="120" t="s">
        <v>29</v>
      </c>
      <c r="L31" s="118">
        <f>IF(J31="Ya/Tidak",IF(K31="Ya",1,IF(K31="Tidak",0,"Blm Diisi")),IF(J31="A/B/C",IF(K31="A",1,IF(K31="B",0.5,IF(K31="C",0,"Blm Diisi"))),IF(J31="A/B/C/D",IF(K31="A",1,IF(K31="B",0.67,IF(K31="C",0.33,IF(K31="D",0,"Blm Diisi")))),IF(J31="A/B/C/D/E",IF(K31="A",1,IF(K31="B",0.75,IF(K31="C",0.5,IF(K31="D",0.25,IF(K31="E",0,"Blm Diisi"))))),IF(J31="%",IF(K31="","Blm Diisi",K31),IF(J31="Jumlah",IF(K31="","Blm Diisi",""),IF(J31="Rupiah",IF(K31="","Blm Diisi",""),IF(J31="","","-"))))))))</f>
        <v>1</v>
      </c>
      <c r="M31" s="121"/>
      <c r="O31" s="122" t="s">
        <v>407</v>
      </c>
      <c r="P31" s="78" t="s">
        <v>408</v>
      </c>
    </row>
    <row r="32" spans="1:16" s="103" customFormat="1" ht="50.25" customHeight="1">
      <c r="B32" s="113"/>
      <c r="C32" s="220"/>
      <c r="D32" s="220"/>
      <c r="E32" s="220"/>
      <c r="F32" s="117"/>
      <c r="G32" s="78"/>
      <c r="H32" s="124"/>
      <c r="I32" s="194"/>
      <c r="J32" s="119"/>
      <c r="K32" s="120"/>
      <c r="L32" s="118"/>
      <c r="M32" s="121"/>
      <c r="O32" s="122"/>
      <c r="P32" s="199"/>
    </row>
    <row r="33" spans="1:16" s="103" customFormat="1" ht="135">
      <c r="A33" s="103">
        <v>21</v>
      </c>
      <c r="B33" s="113"/>
      <c r="C33" s="220"/>
      <c r="D33" s="220"/>
      <c r="E33" s="220"/>
      <c r="F33" s="117" t="s">
        <v>7</v>
      </c>
      <c r="G33" s="78" t="s">
        <v>276</v>
      </c>
      <c r="H33" s="124"/>
      <c r="I33" s="194" t="s">
        <v>277</v>
      </c>
      <c r="J33" s="119" t="s">
        <v>9</v>
      </c>
      <c r="K33" s="120" t="s">
        <v>29</v>
      </c>
      <c r="L33" s="118">
        <f>IF(J33="Ya/Tidak",IF(K33="Ya",1,IF(K33="Tidak",0,"Blm Diisi")),IF(J33="A/B/C",IF(K33="A",1,IF(K33="B",0.5,IF(K33="C",0,"Blm Diisi"))),IF(J33="A/B/C/D",IF(K33="A",1,IF(K33="B",0.67,IF(K33="C",0.33,IF(K33="D",0,"Blm Diisi")))),IF(J33="A/B/C/D/E",IF(K33="A",1,IF(K33="B",0.75,IF(K33="C",0.5,IF(K33="D",0.25,IF(K33="E",0,"Blm Diisi"))))),IF(J33="%",IF(K33="","Blm Diisi",K33),IF(J33="Jumlah",IF(K33="","Blm Diisi",""),IF(J33="Rupiah",IF(K33="","Blm Diisi",""),IF(J33="","","-"))))))))</f>
        <v>1</v>
      </c>
      <c r="M33" s="121"/>
      <c r="O33" s="122" t="s">
        <v>409</v>
      </c>
      <c r="P33" s="78" t="s">
        <v>410</v>
      </c>
    </row>
    <row r="34" spans="1:16" s="103" customFormat="1" ht="59.25" customHeight="1">
      <c r="B34" s="113"/>
      <c r="C34" s="220"/>
      <c r="D34" s="220"/>
      <c r="E34" s="220"/>
      <c r="F34" s="117"/>
      <c r="G34" s="78"/>
      <c r="H34" s="124"/>
      <c r="I34" s="194"/>
      <c r="J34" s="119"/>
      <c r="K34" s="120"/>
      <c r="L34" s="118"/>
      <c r="M34" s="121"/>
      <c r="O34" s="122"/>
      <c r="P34" s="199" t="s">
        <v>674</v>
      </c>
    </row>
    <row r="35" spans="1:16" s="70" customFormat="1">
      <c r="A35" s="103">
        <v>22</v>
      </c>
      <c r="B35" s="79"/>
      <c r="C35" s="80"/>
      <c r="D35" s="81" t="s">
        <v>15</v>
      </c>
      <c r="E35" s="226" t="s">
        <v>327</v>
      </c>
      <c r="F35" s="226"/>
      <c r="G35" s="226"/>
      <c r="H35" s="82">
        <v>3.5</v>
      </c>
      <c r="I35" s="83"/>
      <c r="J35" s="82"/>
      <c r="K35" s="82"/>
      <c r="L35" s="82">
        <f>SUM(L36,L43,L52)</f>
        <v>3.5</v>
      </c>
      <c r="M35" s="84">
        <f>L35/H35</f>
        <v>1</v>
      </c>
      <c r="N35" s="87"/>
      <c r="O35" s="85"/>
      <c r="P35" s="88"/>
    </row>
    <row r="36" spans="1:16" s="70" customFormat="1" ht="36.75" customHeight="1">
      <c r="A36" s="103">
        <v>23</v>
      </c>
      <c r="B36" s="113"/>
      <c r="C36" s="220"/>
      <c r="D36" s="220"/>
      <c r="E36" s="220" t="s">
        <v>74</v>
      </c>
      <c r="F36" s="232" t="s">
        <v>102</v>
      </c>
      <c r="G36" s="232"/>
      <c r="H36" s="114">
        <v>1</v>
      </c>
      <c r="I36" s="129"/>
      <c r="J36" s="114"/>
      <c r="K36" s="114"/>
      <c r="L36" s="114">
        <f>AVERAGE(L37:L41)*H36</f>
        <v>1</v>
      </c>
      <c r="M36" s="115">
        <f>L36/H36</f>
        <v>1</v>
      </c>
      <c r="O36" s="116"/>
      <c r="P36" s="78"/>
    </row>
    <row r="37" spans="1:16" s="103" customFormat="1" ht="120" customHeight="1">
      <c r="A37" s="103">
        <v>24</v>
      </c>
      <c r="B37" s="113"/>
      <c r="C37" s="220"/>
      <c r="D37" s="220"/>
      <c r="E37" s="220"/>
      <c r="F37" s="117" t="s">
        <v>2</v>
      </c>
      <c r="G37" s="78" t="s">
        <v>337</v>
      </c>
      <c r="H37" s="124"/>
      <c r="I37" s="194" t="s">
        <v>287</v>
      </c>
      <c r="J37" s="119" t="s">
        <v>9</v>
      </c>
      <c r="K37" s="120" t="s">
        <v>29</v>
      </c>
      <c r="L37" s="118">
        <f>IF(J37="Ya/Tidak",IF(K37="Ya",1,IF(K37="Tidak",0,"Blm Diisi")),IF(J37="A/B/C",IF(K37="A",1,IF(K37="B",0.5,IF(K37="C",0,"Blm Diisi"))),IF(J37="A/B/C/D",IF(K37="A",1,IF(K37="B",0.67,IF(K37="C",0.33,IF(K37="D",0,"Blm Diisi")))),IF(J37="A/B/C/D/E",IF(K37="A",1,IF(K37="B",0.75,IF(K37="C",0.5,IF(K37="D",0.25,IF(K37="E",0,"Blm Diisi"))))),IF(J37="%",IF(K37="","Blm Diisi",K37),IF(J37="Jumlah",IF(K37="","Blm Diisi",""),IF(J37="Rupiah",IF(K37="","Blm Diisi",""),IF(J37="","","-"))))))))</f>
        <v>1</v>
      </c>
      <c r="M37" s="121"/>
      <c r="N37" s="127"/>
      <c r="O37" s="209" t="s">
        <v>447</v>
      </c>
      <c r="P37" s="123" t="s">
        <v>605</v>
      </c>
    </row>
    <row r="38" spans="1:16" s="103" customFormat="1" ht="54" customHeight="1">
      <c r="B38" s="113"/>
      <c r="C38" s="220"/>
      <c r="D38" s="220"/>
      <c r="E38" s="220"/>
      <c r="F38" s="117"/>
      <c r="G38" s="78"/>
      <c r="H38" s="124"/>
      <c r="I38" s="194"/>
      <c r="J38" s="119"/>
      <c r="K38" s="120"/>
      <c r="L38" s="118"/>
      <c r="M38" s="121"/>
      <c r="O38" s="122"/>
      <c r="P38" s="196" t="s">
        <v>606</v>
      </c>
    </row>
    <row r="39" spans="1:16" s="103" customFormat="1" ht="168">
      <c r="A39" s="103">
        <v>25</v>
      </c>
      <c r="B39" s="113"/>
      <c r="C39" s="220"/>
      <c r="D39" s="220"/>
      <c r="E39" s="220"/>
      <c r="F39" s="117" t="s">
        <v>4</v>
      </c>
      <c r="G39" s="78" t="s">
        <v>338</v>
      </c>
      <c r="H39" s="124"/>
      <c r="I39" s="194" t="s">
        <v>288</v>
      </c>
      <c r="J39" s="119" t="s">
        <v>5</v>
      </c>
      <c r="K39" s="120" t="s">
        <v>29</v>
      </c>
      <c r="L39" s="118">
        <f>IF(J39="Ya/Tidak",IF(K39="Ya",1,IF(K39="Tidak",0,"Blm Diisi")),IF(J39="A/B/C",IF(K39="A",1,IF(K39="B",0.5,IF(K39="C",0,"Blm Diisi"))),IF(J39="A/B/C/D",IF(K39="A",1,IF(K39="B",0.67,IF(K39="C",0.33,IF(K39="D",0,"Blm Diisi")))),IF(J39="A/B/C/D/E",IF(K39="A",1,IF(K39="B",0.75,IF(K39="C",0.5,IF(K39="D",0.25,IF(K39="E",0,"Blm Diisi"))))),IF(J39="%",IF(K39="","Blm Diisi",K39),IF(J39="Jumlah",IF(K39="","Blm Diisi",""),IF(J39="Rupiah",IF(K39="","Blm Diisi",""),IF(J39="","","-"))))))))</f>
        <v>1</v>
      </c>
      <c r="M39" s="121"/>
      <c r="N39" s="128"/>
      <c r="O39" s="209" t="s">
        <v>448</v>
      </c>
      <c r="P39" s="78" t="s">
        <v>449</v>
      </c>
    </row>
    <row r="40" spans="1:16" s="103" customFormat="1" ht="54.75" customHeight="1">
      <c r="B40" s="113"/>
      <c r="C40" s="220"/>
      <c r="D40" s="220"/>
      <c r="E40" s="220"/>
      <c r="F40" s="117"/>
      <c r="G40" s="78"/>
      <c r="H40" s="124"/>
      <c r="I40" s="194"/>
      <c r="J40" s="119"/>
      <c r="K40" s="120"/>
      <c r="L40" s="118"/>
      <c r="M40" s="121"/>
      <c r="O40" s="122"/>
      <c r="P40" s="196" t="s">
        <v>607</v>
      </c>
    </row>
    <row r="41" spans="1:16" s="103" customFormat="1" ht="164.1" customHeight="1">
      <c r="A41" s="103">
        <v>26</v>
      </c>
      <c r="B41" s="113"/>
      <c r="C41" s="220"/>
      <c r="D41" s="220"/>
      <c r="E41" s="220"/>
      <c r="F41" s="117" t="s">
        <v>6</v>
      </c>
      <c r="G41" s="78" t="s">
        <v>339</v>
      </c>
      <c r="H41" s="124"/>
      <c r="I41" s="194" t="s">
        <v>289</v>
      </c>
      <c r="J41" s="119" t="s">
        <v>5</v>
      </c>
      <c r="K41" s="120" t="s">
        <v>29</v>
      </c>
      <c r="L41" s="118">
        <f>IF(J41="Ya/Tidak",IF(K41="Ya",1,IF(K41="Tidak",0,"Blm Diisi")),IF(J41="A/B/C",IF(K41="A",1,IF(K41="B",0.5,IF(K41="C",0,"Blm Diisi"))),IF(J41="A/B/C/D",IF(K41="A",1,IF(K41="B",0.67,IF(K41="C",0.33,IF(K41="D",0,"Blm Diisi")))),IF(J41="A/B/C/D/E",IF(K41="A",1,IF(K41="B",0.75,IF(K41="C",0.5,IF(K41="D",0.25,IF(K41="E",0,"Blm Diisi"))))),IF(J41="%",IF(K41="","Blm Diisi",K41),IF(J41="Jumlah",IF(K41="","Blm Diisi",""),IF(J41="Rupiah",IF(K41="","Blm Diisi",""),IF(J41="","","-"))))))))</f>
        <v>1</v>
      </c>
      <c r="M41" s="121"/>
      <c r="O41" s="209" t="s">
        <v>450</v>
      </c>
      <c r="P41" s="78" t="s">
        <v>451</v>
      </c>
    </row>
    <row r="42" spans="1:16" s="103" customFormat="1" ht="40.5" customHeight="1">
      <c r="B42" s="113"/>
      <c r="C42" s="220"/>
      <c r="D42" s="220"/>
      <c r="E42" s="220"/>
      <c r="F42" s="117"/>
      <c r="G42" s="78"/>
      <c r="H42" s="124"/>
      <c r="I42" s="194"/>
      <c r="J42" s="119"/>
      <c r="K42" s="120"/>
      <c r="L42" s="118"/>
      <c r="M42" s="121"/>
      <c r="O42" s="122"/>
      <c r="P42" s="199" t="s">
        <v>608</v>
      </c>
    </row>
    <row r="43" spans="1:16" s="70" customFormat="1" ht="31.5" customHeight="1">
      <c r="A43" s="103">
        <v>27</v>
      </c>
      <c r="B43" s="113"/>
      <c r="C43" s="220"/>
      <c r="D43" s="220"/>
      <c r="E43" s="220" t="s">
        <v>78</v>
      </c>
      <c r="F43" s="232" t="s">
        <v>340</v>
      </c>
      <c r="G43" s="232"/>
      <c r="H43" s="114">
        <v>2</v>
      </c>
      <c r="I43" s="129"/>
      <c r="J43" s="114"/>
      <c r="K43" s="114"/>
      <c r="L43" s="114">
        <f>AVERAGE(L44:L50)*H43</f>
        <v>2</v>
      </c>
      <c r="M43" s="115">
        <f>L43/H43</f>
        <v>1</v>
      </c>
      <c r="O43" s="116"/>
      <c r="P43" s="78"/>
    </row>
    <row r="44" spans="1:16" s="103" customFormat="1" ht="107.4">
      <c r="A44" s="103">
        <v>28</v>
      </c>
      <c r="B44" s="113"/>
      <c r="C44" s="220"/>
      <c r="D44" s="220"/>
      <c r="E44" s="220"/>
      <c r="F44" s="117" t="s">
        <v>2</v>
      </c>
      <c r="G44" s="78" t="s">
        <v>341</v>
      </c>
      <c r="H44" s="124"/>
      <c r="I44" s="194" t="s">
        <v>290</v>
      </c>
      <c r="J44" s="119" t="s">
        <v>3</v>
      </c>
      <c r="K44" s="120" t="s">
        <v>29</v>
      </c>
      <c r="L44" s="118">
        <f>IF(J44="Ya/Tidak",IF(K44="Ya",1,IF(K44="Tidak",0,"Blm Diisi")),IF(J44="A/B/C",IF(K44="A",1,IF(K44="B",0.5,IF(K44="C",0,"Blm Diisi"))),IF(J44="A/B/C/D",IF(K44="A",1,IF(K44="B",0.67,IF(K44="C",0.33,IF(K44="D",0,"Blm Diisi")))),IF(J44="A/B/C/D/E",IF(K44="A",1,IF(K44="B",0.75,IF(K44="C",0.5,IF(K44="D",0.25,IF(K44="E",0,"Blm Diisi"))))),IF(J44="%",IF(K44="","Blm Diisi",K44),IF(J44="Jumlah",IF(K44="","Blm Diisi",""),IF(J44="Rupiah",IF(K44="","Blm Diisi",""),IF(J44="","","-"))))))))</f>
        <v>1</v>
      </c>
      <c r="M44" s="121"/>
      <c r="O44" s="209" t="s">
        <v>452</v>
      </c>
      <c r="P44" s="78" t="s">
        <v>453</v>
      </c>
    </row>
    <row r="45" spans="1:16" s="103" customFormat="1" ht="27.75" customHeight="1">
      <c r="B45" s="113"/>
      <c r="C45" s="220"/>
      <c r="D45" s="220"/>
      <c r="E45" s="220"/>
      <c r="F45" s="117"/>
      <c r="G45" s="78"/>
      <c r="H45" s="124"/>
      <c r="I45" s="194"/>
      <c r="J45" s="119"/>
      <c r="K45" s="120"/>
      <c r="L45" s="118"/>
      <c r="M45" s="121"/>
      <c r="O45" s="122"/>
      <c r="P45" s="199" t="s">
        <v>609</v>
      </c>
    </row>
    <row r="46" spans="1:16" s="103" customFormat="1" ht="107.4">
      <c r="A46" s="103">
        <v>29</v>
      </c>
      <c r="B46" s="113"/>
      <c r="C46" s="220"/>
      <c r="D46" s="220"/>
      <c r="E46" s="220"/>
      <c r="F46" s="117" t="s">
        <v>4</v>
      </c>
      <c r="G46" s="78" t="s">
        <v>342</v>
      </c>
      <c r="H46" s="124"/>
      <c r="I46" s="194" t="s">
        <v>291</v>
      </c>
      <c r="J46" s="119" t="s">
        <v>3</v>
      </c>
      <c r="K46" s="120" t="s">
        <v>29</v>
      </c>
      <c r="L46" s="118">
        <f>IF(J46="Ya/Tidak",IF(K46="Ya",1,IF(K46="Tidak",0,"Blm Diisi")),IF(J46="A/B/C",IF(K46="A",1,IF(K46="B",0.5,IF(K46="C",0,"Blm Diisi"))),IF(J46="A/B/C/D",IF(K46="A",1,IF(K46="B",0.67,IF(K46="C",0.33,IF(K46="D",0,"Blm Diisi")))),IF(J46="A/B/C/D/E",IF(K46="A",1,IF(K46="B",0.75,IF(K46="C",0.5,IF(K46="D",0.25,IF(K46="E",0,"Blm Diisi"))))),IF(J46="%",IF(K46="","Blm Diisi",K46),IF(J46="Jumlah",IF(K46="","Blm Diisi",""),IF(J46="Rupiah",IF(K46="","Blm Diisi",""),IF(J46="","","-"))))))))</f>
        <v>1</v>
      </c>
      <c r="M46" s="121"/>
      <c r="O46" s="122" t="s">
        <v>454</v>
      </c>
      <c r="P46" s="78" t="s">
        <v>455</v>
      </c>
    </row>
    <row r="47" spans="1:16" s="103" customFormat="1" ht="55.5" customHeight="1">
      <c r="B47" s="113"/>
      <c r="C47" s="220"/>
      <c r="D47" s="220"/>
      <c r="E47" s="220"/>
      <c r="F47" s="117"/>
      <c r="G47" s="78"/>
      <c r="H47" s="124"/>
      <c r="I47" s="194"/>
      <c r="J47" s="119"/>
      <c r="K47" s="120"/>
      <c r="L47" s="118"/>
      <c r="M47" s="121"/>
      <c r="O47" s="122"/>
      <c r="P47" s="199" t="s">
        <v>610</v>
      </c>
    </row>
    <row r="48" spans="1:16" s="103" customFormat="1" ht="107.4">
      <c r="A48" s="103">
        <v>30</v>
      </c>
      <c r="B48" s="113"/>
      <c r="C48" s="220"/>
      <c r="D48" s="220"/>
      <c r="E48" s="220"/>
      <c r="F48" s="117" t="s">
        <v>6</v>
      </c>
      <c r="G48" s="78" t="s">
        <v>343</v>
      </c>
      <c r="H48" s="124"/>
      <c r="I48" s="194" t="s">
        <v>292</v>
      </c>
      <c r="J48" s="119" t="s">
        <v>3</v>
      </c>
      <c r="K48" s="120" t="s">
        <v>29</v>
      </c>
      <c r="L48" s="118">
        <f>IF(J48="Ya/Tidak",IF(K48="Ya",1,IF(K48="Tidak",0,"Blm Diisi")),IF(J48="A/B/C",IF(K48="A",1,IF(K48="B",0.5,IF(K48="C",0,"Blm Diisi"))),IF(J48="A/B/C/D",IF(K48="A",1,IF(K48="B",0.67,IF(K48="C",0.33,IF(K48="D",0,"Blm Diisi")))),IF(J48="A/B/C/D/E",IF(K48="A",1,IF(K48="B",0.75,IF(K48="C",0.5,IF(K48="D",0.25,IF(K48="E",0,"Blm Diisi"))))),IF(J48="%",IF(K48="","Blm Diisi",K48),IF(J48="Jumlah",IF(K48="","Blm Diisi",""),IF(J48="Rupiah",IF(K48="","Blm Diisi",""),IF(J48="","","-"))))))))</f>
        <v>1</v>
      </c>
      <c r="M48" s="121"/>
      <c r="N48" s="127"/>
      <c r="O48" s="122" t="s">
        <v>456</v>
      </c>
      <c r="P48" s="78" t="s">
        <v>457</v>
      </c>
    </row>
    <row r="49" spans="1:16" s="103" customFormat="1" ht="54" customHeight="1">
      <c r="B49" s="113"/>
      <c r="C49" s="220"/>
      <c r="D49" s="220"/>
      <c r="E49" s="220"/>
      <c r="F49" s="117"/>
      <c r="G49" s="78"/>
      <c r="H49" s="124"/>
      <c r="I49" s="194"/>
      <c r="J49" s="119"/>
      <c r="K49" s="120"/>
      <c r="L49" s="118"/>
      <c r="M49" s="121"/>
      <c r="O49" s="122"/>
      <c r="P49" s="199" t="s">
        <v>611</v>
      </c>
    </row>
    <row r="50" spans="1:16" s="103" customFormat="1" ht="180" customHeight="1">
      <c r="A50" s="103">
        <v>31</v>
      </c>
      <c r="B50" s="113"/>
      <c r="C50" s="220"/>
      <c r="D50" s="220"/>
      <c r="E50" s="220"/>
      <c r="F50" s="117" t="s">
        <v>23</v>
      </c>
      <c r="G50" s="78" t="s">
        <v>344</v>
      </c>
      <c r="H50" s="124"/>
      <c r="I50" s="194" t="s">
        <v>293</v>
      </c>
      <c r="J50" s="119" t="s">
        <v>3</v>
      </c>
      <c r="K50" s="120" t="s">
        <v>29</v>
      </c>
      <c r="L50" s="118">
        <f>IF(J50="Ya/Tidak",IF(K50="Ya",1,IF(K50="Tidak",0,"Blm Diisi")),IF(J50="A/B/C",IF(K50="A",1,IF(K50="B",0.5,IF(K50="C",0,"Blm Diisi"))),IF(J50="A/B/C/D",IF(K50="A",1,IF(K50="B",0.67,IF(K50="C",0.33,IF(K50="D",0,"Blm Diisi")))),IF(J50="A/B/C/D/E",IF(K50="A",1,IF(K50="B",0.75,IF(K50="C",0.5,IF(K50="D",0.25,IF(K50="E",0,"Blm Diisi"))))),IF(J50="%",IF(K50="","Blm Diisi",K50),IF(J50="Jumlah",IF(K50="","Blm Diisi",""),IF(J50="Rupiah",IF(K50="","Blm Diisi",""),IF(J50="","","-"))))))))</f>
        <v>1</v>
      </c>
      <c r="M50" s="121"/>
      <c r="N50" s="128"/>
      <c r="O50" s="122" t="s">
        <v>458</v>
      </c>
      <c r="P50" s="78" t="s">
        <v>459</v>
      </c>
    </row>
    <row r="51" spans="1:16" s="103" customFormat="1" ht="57.75" customHeight="1">
      <c r="B51" s="113"/>
      <c r="C51" s="220"/>
      <c r="D51" s="220"/>
      <c r="E51" s="220"/>
      <c r="F51" s="117"/>
      <c r="G51" s="78"/>
      <c r="H51" s="124"/>
      <c r="I51" s="194"/>
      <c r="J51" s="119"/>
      <c r="K51" s="120"/>
      <c r="L51" s="118"/>
      <c r="M51" s="121"/>
      <c r="O51" s="122"/>
      <c r="P51" s="199" t="s">
        <v>612</v>
      </c>
    </row>
    <row r="52" spans="1:16" s="70" customFormat="1" ht="15.75" customHeight="1">
      <c r="A52" s="103">
        <v>32</v>
      </c>
      <c r="B52" s="113"/>
      <c r="C52" s="220"/>
      <c r="D52" s="220"/>
      <c r="E52" s="220" t="s">
        <v>79</v>
      </c>
      <c r="F52" s="232" t="s">
        <v>39</v>
      </c>
      <c r="G52" s="232"/>
      <c r="H52" s="114">
        <v>0.5</v>
      </c>
      <c r="I52" s="129"/>
      <c r="J52" s="114"/>
      <c r="K52" s="114"/>
      <c r="L52" s="114">
        <f>AVERAGE(L53:L55)*H52</f>
        <v>0.5</v>
      </c>
      <c r="M52" s="115">
        <f>L52/H52</f>
        <v>1</v>
      </c>
      <c r="O52" s="116"/>
      <c r="P52" s="78"/>
    </row>
    <row r="53" spans="1:16" s="103" customFormat="1" ht="150">
      <c r="A53" s="103">
        <v>33</v>
      </c>
      <c r="B53" s="113"/>
      <c r="C53" s="220"/>
      <c r="D53" s="220"/>
      <c r="E53" s="220"/>
      <c r="F53" s="117" t="s">
        <v>2</v>
      </c>
      <c r="G53" s="78" t="s">
        <v>345</v>
      </c>
      <c r="H53" s="124"/>
      <c r="I53" s="194" t="s">
        <v>294</v>
      </c>
      <c r="J53" s="119" t="s">
        <v>3</v>
      </c>
      <c r="K53" s="120" t="s">
        <v>29</v>
      </c>
      <c r="L53" s="118">
        <f>IF(J53="Ya/Tidak",IF(K53="Ya",1,IF(K53="Tidak",0,"Blm Diisi")),IF(J53="A/B/C",IF(K53="A",1,IF(K53="B",0.5,IF(K53="C",0,"Blm Diisi"))),IF(J53="A/B/C/D",IF(K53="A",1,IF(K53="B",0.67,IF(K53="C",0.33,IF(K53="D",0,"Blm Diisi")))),IF(J53="A/B/C/D/E",IF(K53="A",1,IF(K53="B",0.75,IF(K53="C",0.5,IF(K53="D",0.25,IF(K53="E",0,"Blm Diisi"))))),IF(J53="%",IF(K53="","Blm Diisi",K53),IF(J53="Jumlah",IF(K53="","Blm Diisi",""),IF(J53="Rupiah",IF(K53="","Blm Diisi",""),IF(J53="","","-"))))))))</f>
        <v>1</v>
      </c>
      <c r="M53" s="121"/>
      <c r="O53" s="122" t="s">
        <v>460</v>
      </c>
      <c r="P53" s="78" t="s">
        <v>586</v>
      </c>
    </row>
    <row r="54" spans="1:16" s="103" customFormat="1" ht="57" customHeight="1">
      <c r="B54" s="113"/>
      <c r="C54" s="220"/>
      <c r="D54" s="220"/>
      <c r="E54" s="220"/>
      <c r="F54" s="117"/>
      <c r="G54" s="78"/>
      <c r="H54" s="124"/>
      <c r="I54" s="194"/>
      <c r="J54" s="119"/>
      <c r="K54" s="120"/>
      <c r="L54" s="118"/>
      <c r="M54" s="121"/>
      <c r="O54" s="122"/>
      <c r="P54" s="199" t="s">
        <v>613</v>
      </c>
    </row>
    <row r="55" spans="1:16" s="103" customFormat="1" ht="135">
      <c r="A55" s="103">
        <v>34</v>
      </c>
      <c r="B55" s="113"/>
      <c r="C55" s="220"/>
      <c r="D55" s="220"/>
      <c r="E55" s="220"/>
      <c r="F55" s="117" t="s">
        <v>4</v>
      </c>
      <c r="G55" s="78" t="s">
        <v>346</v>
      </c>
      <c r="H55" s="124"/>
      <c r="I55" s="194" t="s">
        <v>295</v>
      </c>
      <c r="J55" s="119" t="s">
        <v>3</v>
      </c>
      <c r="K55" s="120" t="s">
        <v>29</v>
      </c>
      <c r="L55" s="118">
        <f>IF(J55="Ya/Tidak",IF(K55="Ya",1,IF(K55="Tidak",0,"Blm Diisi")),IF(J55="A/B/C",IF(K55="A",1,IF(K55="B",0.5,IF(K55="C",0,"Blm Diisi"))),IF(J55="A/B/C/D",IF(K55="A",1,IF(K55="B",0.67,IF(K55="C",0.33,IF(K55="D",0,"Blm Diisi")))),IF(J55="A/B/C/D/E",IF(K55="A",1,IF(K55="B",0.75,IF(K55="C",0.5,IF(K55="D",0.25,IF(K55="E",0,"Blm Diisi"))))),IF(J55="%",IF(K55="","Blm Diisi",K55),IF(J55="Jumlah",IF(K55="","Blm Diisi",""),IF(J55="Rupiah",IF(K55="","Blm Diisi",""),IF(J55="","","-"))))))))</f>
        <v>1</v>
      </c>
      <c r="M55" s="121"/>
      <c r="O55" s="122" t="s">
        <v>461</v>
      </c>
      <c r="P55" s="78" t="s">
        <v>462</v>
      </c>
    </row>
    <row r="56" spans="1:16" s="103" customFormat="1" ht="42.75" customHeight="1">
      <c r="B56" s="113"/>
      <c r="C56" s="220"/>
      <c r="D56" s="220"/>
      <c r="E56" s="220"/>
      <c r="F56" s="117"/>
      <c r="G56" s="78"/>
      <c r="H56" s="124"/>
      <c r="I56" s="194"/>
      <c r="J56" s="119"/>
      <c r="K56" s="120"/>
      <c r="L56" s="118"/>
      <c r="M56" s="121"/>
      <c r="O56" s="122"/>
      <c r="P56" s="199" t="s">
        <v>614</v>
      </c>
    </row>
    <row r="57" spans="1:16" s="70" customFormat="1">
      <c r="A57" s="103">
        <v>35</v>
      </c>
      <c r="B57" s="79"/>
      <c r="C57" s="80"/>
      <c r="D57" s="81" t="s">
        <v>76</v>
      </c>
      <c r="E57" s="226" t="s">
        <v>347</v>
      </c>
      <c r="F57" s="226"/>
      <c r="G57" s="226"/>
      <c r="H57" s="82">
        <v>5</v>
      </c>
      <c r="I57" s="83"/>
      <c r="J57" s="82"/>
      <c r="K57" s="82"/>
      <c r="L57" s="82">
        <f>SUM(L58,L65,L72,L85,L94,L97)</f>
        <v>5</v>
      </c>
      <c r="M57" s="84">
        <f>L57/H57</f>
        <v>1</v>
      </c>
      <c r="N57" s="87"/>
      <c r="O57" s="85"/>
      <c r="P57" s="88"/>
    </row>
    <row r="58" spans="1:16" s="70" customFormat="1" ht="33" customHeight="1">
      <c r="A58" s="103">
        <v>36</v>
      </c>
      <c r="B58" s="113"/>
      <c r="C58" s="220"/>
      <c r="D58" s="220"/>
      <c r="E58" s="219" t="s">
        <v>74</v>
      </c>
      <c r="F58" s="231" t="s">
        <v>348</v>
      </c>
      <c r="G58" s="231"/>
      <c r="H58" s="114">
        <v>0.25</v>
      </c>
      <c r="I58" s="114"/>
      <c r="J58" s="114"/>
      <c r="K58" s="114"/>
      <c r="L58" s="114">
        <f>AVERAGE(L59:L63)*H58</f>
        <v>0.25</v>
      </c>
      <c r="M58" s="115">
        <f>L58/H58</f>
        <v>1</v>
      </c>
      <c r="O58" s="116"/>
      <c r="P58" s="78"/>
    </row>
    <row r="59" spans="1:16" s="103" customFormat="1" ht="240" customHeight="1">
      <c r="A59" s="103">
        <v>37</v>
      </c>
      <c r="B59" s="113"/>
      <c r="C59" s="220"/>
      <c r="D59" s="220"/>
      <c r="E59" s="220"/>
      <c r="F59" s="117" t="s">
        <v>2</v>
      </c>
      <c r="G59" s="78" t="s">
        <v>349</v>
      </c>
      <c r="H59" s="124"/>
      <c r="I59" s="78" t="s">
        <v>176</v>
      </c>
      <c r="J59" s="119" t="s">
        <v>93</v>
      </c>
      <c r="K59" s="120" t="s">
        <v>28</v>
      </c>
      <c r="L59" s="118">
        <f>IF(J59="Ya/Tidak",IF(K59="Ya",1,IF(K59="Tidak",0,"Blm Diisi")),IF(J59="A/B/C",IF(K59="A",1,IF(K59="B",0.5,IF(K59="C",0,"Blm Diisi"))),IF(J59="A/B/C/D",IF(K59="A",1,IF(K59="B",0.67,IF(K59="C",0.33,IF(K59="D",0,"Blm Diisi")))),IF(J59="A/B/C/D/E",IF(K59="A",1,IF(K59="B",0.75,IF(K59="C",0.5,IF(K59="D",0.25,IF(K59="E",0,"Blm Diisi"))))),IF(J59="%",IF(K59="","Blm Diisi",K59),IF(J59="Jumlah",IF(K59="","Blm Diisi",""),IF(J59="Rupiah",IF(K59="","Blm Diisi",""),IF(J59="","","-"))))))))</f>
        <v>1</v>
      </c>
      <c r="M59" s="121"/>
      <c r="O59" s="122" t="s">
        <v>411</v>
      </c>
      <c r="P59" s="123" t="s">
        <v>412</v>
      </c>
    </row>
    <row r="60" spans="1:16" s="103" customFormat="1" ht="55.5" customHeight="1">
      <c r="B60" s="113"/>
      <c r="C60" s="220"/>
      <c r="D60" s="220"/>
      <c r="E60" s="220"/>
      <c r="F60" s="117"/>
      <c r="G60" s="78"/>
      <c r="H60" s="124"/>
      <c r="I60" s="78"/>
      <c r="J60" s="119"/>
      <c r="K60" s="120"/>
      <c r="L60" s="118"/>
      <c r="M60" s="121"/>
      <c r="O60" s="122"/>
      <c r="P60" s="196" t="s">
        <v>643</v>
      </c>
    </row>
    <row r="61" spans="1:16" s="103" customFormat="1" ht="154.5" customHeight="1">
      <c r="A61" s="103">
        <v>38</v>
      </c>
      <c r="B61" s="113"/>
      <c r="C61" s="220"/>
      <c r="D61" s="220"/>
      <c r="E61" s="220"/>
      <c r="F61" s="117" t="s">
        <v>4</v>
      </c>
      <c r="G61" s="78" t="s">
        <v>350</v>
      </c>
      <c r="H61" s="124"/>
      <c r="I61" s="194" t="s">
        <v>177</v>
      </c>
      <c r="J61" s="119" t="s">
        <v>9</v>
      </c>
      <c r="K61" s="120" t="s">
        <v>29</v>
      </c>
      <c r="L61" s="118">
        <f>IF(J61="Ya/Tidak",IF(K61="Ya",1,IF(K61="Tidak",0,"Blm Diisi")),IF(J61="A/B/C",IF(K61="A",1,IF(K61="B",0.5,IF(K61="C",0,"Blm Diisi"))),IF(J61="A/B/C/D",IF(K61="A",1,IF(K61="B",0.67,IF(K61="C",0.33,IF(K61="D",0,"Blm Diisi")))),IF(J61="A/B/C/D/E",IF(K61="A",1,IF(K61="B",0.75,IF(K61="C",0.5,IF(K61="D",0.25,IF(K61="E",0,"Blm Diisi"))))),IF(J61="%",IF(K61="","Blm Diisi",K61),IF(J61="Jumlah",IF(K61="","Blm Diisi",""),IF(J61="Rupiah",IF(K61="","Blm Diisi",""),IF(J61="","","-"))))))))</f>
        <v>1</v>
      </c>
      <c r="M61" s="121"/>
      <c r="O61" s="122" t="s">
        <v>413</v>
      </c>
      <c r="P61" s="123" t="s">
        <v>414</v>
      </c>
    </row>
    <row r="62" spans="1:16" s="103" customFormat="1" ht="47.25" customHeight="1">
      <c r="B62" s="113"/>
      <c r="C62" s="220"/>
      <c r="D62" s="220"/>
      <c r="E62" s="220"/>
      <c r="F62" s="117"/>
      <c r="G62" s="78"/>
      <c r="H62" s="124"/>
      <c r="I62" s="194"/>
      <c r="J62" s="119"/>
      <c r="K62" s="120"/>
      <c r="L62" s="118"/>
      <c r="M62" s="121"/>
      <c r="O62" s="122"/>
      <c r="P62" s="196" t="s">
        <v>644</v>
      </c>
    </row>
    <row r="63" spans="1:16" s="103" customFormat="1" ht="111.75" customHeight="1">
      <c r="A63" s="103">
        <v>39</v>
      </c>
      <c r="B63" s="113"/>
      <c r="C63" s="220"/>
      <c r="D63" s="220"/>
      <c r="E63" s="220"/>
      <c r="F63" s="117" t="s">
        <v>6</v>
      </c>
      <c r="G63" s="78" t="s">
        <v>351</v>
      </c>
      <c r="H63" s="124"/>
      <c r="I63" s="78" t="s">
        <v>178</v>
      </c>
      <c r="J63" s="119" t="s">
        <v>93</v>
      </c>
      <c r="K63" s="120" t="s">
        <v>28</v>
      </c>
      <c r="L63" s="118">
        <f>IF(J63="Ya/Tidak",IF(K63="Ya",1,IF(K63="Tidak",0,"Blm Diisi")),IF(J63="A/B/C",IF(K63="A",1,IF(K63="B",0.5,IF(K63="C",0,"Blm Diisi"))),IF(J63="A/B/C/D",IF(K63="A",1,IF(K63="B",0.67,IF(K63="C",0.33,IF(K63="D",0,"Blm Diisi")))),IF(J63="A/B/C/D/E",IF(K63="A",1,IF(K63="B",0.75,IF(K63="C",0.5,IF(K63="D",0.25,IF(K63="E",0,"Blm Diisi"))))),IF(J63="%",IF(K63="","Blm Diisi",K63),IF(J63="Jumlah",IF(K63="","Blm Diisi",""),IF(J63="Rupiah",IF(K63="","Blm Diisi",""),IF(J63="","","-"))))))))</f>
        <v>1</v>
      </c>
      <c r="M63" s="121"/>
      <c r="O63" s="122" t="s">
        <v>415</v>
      </c>
      <c r="P63" s="200" t="s">
        <v>416</v>
      </c>
    </row>
    <row r="64" spans="1:16" s="103" customFormat="1" ht="41.25" customHeight="1">
      <c r="B64" s="113"/>
      <c r="C64" s="220"/>
      <c r="D64" s="220"/>
      <c r="E64" s="220"/>
      <c r="F64" s="117"/>
      <c r="G64" s="78"/>
      <c r="H64" s="124"/>
      <c r="I64" s="78"/>
      <c r="J64" s="119"/>
      <c r="K64" s="120"/>
      <c r="L64" s="118"/>
      <c r="M64" s="121"/>
      <c r="O64" s="122"/>
      <c r="P64" s="199" t="s">
        <v>645</v>
      </c>
    </row>
    <row r="65" spans="1:16" s="70" customFormat="1" ht="15.75" customHeight="1">
      <c r="A65" s="103">
        <v>40</v>
      </c>
      <c r="B65" s="113"/>
      <c r="C65" s="220"/>
      <c r="D65" s="220"/>
      <c r="E65" s="220" t="s">
        <v>78</v>
      </c>
      <c r="F65" s="232" t="s">
        <v>40</v>
      </c>
      <c r="G65" s="232"/>
      <c r="H65" s="114">
        <v>0.5</v>
      </c>
      <c r="I65" s="129"/>
      <c r="J65" s="114"/>
      <c r="K65" s="114"/>
      <c r="L65" s="114">
        <f>AVERAGE(L66:L70)*H65</f>
        <v>0.5</v>
      </c>
      <c r="M65" s="115">
        <f>L65/H65</f>
        <v>1</v>
      </c>
      <c r="N65" s="130"/>
      <c r="O65" s="116"/>
      <c r="P65" s="78"/>
    </row>
    <row r="66" spans="1:16" s="103" customFormat="1" ht="150">
      <c r="A66" s="103">
        <v>41</v>
      </c>
      <c r="B66" s="113"/>
      <c r="C66" s="220"/>
      <c r="D66" s="220"/>
      <c r="E66" s="220"/>
      <c r="F66" s="117" t="s">
        <v>2</v>
      </c>
      <c r="G66" s="78" t="s">
        <v>352</v>
      </c>
      <c r="H66" s="124"/>
      <c r="I66" s="78" t="s">
        <v>179</v>
      </c>
      <c r="J66" s="119" t="s">
        <v>93</v>
      </c>
      <c r="K66" s="120" t="s">
        <v>28</v>
      </c>
      <c r="L66" s="118">
        <f>IF(J66="Ya/Tidak",IF(K66="Ya",1,IF(K66="Tidak",0,"Blm Diisi")),IF(J66="A/B/C",IF(K66="A",1,IF(K66="B",0.5,IF(K66="C",0,"Blm Diisi"))),IF(J66="A/B/C/D",IF(K66="A",1,IF(K66="B",0.67,IF(K66="C",0.33,IF(K66="D",0,"Blm Diisi")))),IF(J66="A/B/C/D/E",IF(K66="A",1,IF(K66="B",0.75,IF(K66="C",0.5,IF(K66="D",0.25,IF(K66="E",0,"Blm Diisi"))))),IF(J66="%",IF(K66="","Blm Diisi",K66),IF(J66="Jumlah",IF(K66="","Blm Diisi",""),IF(J66="Rupiah",IF(K66="","Blm Diisi",""),IF(J66="","","-"))))))))</f>
        <v>1</v>
      </c>
      <c r="M66" s="121"/>
      <c r="N66" s="128"/>
      <c r="O66" s="122" t="s">
        <v>417</v>
      </c>
      <c r="P66" s="78" t="s">
        <v>418</v>
      </c>
    </row>
    <row r="67" spans="1:16" s="103" customFormat="1" ht="41.25" customHeight="1">
      <c r="B67" s="113"/>
      <c r="C67" s="220"/>
      <c r="D67" s="220"/>
      <c r="E67" s="220"/>
      <c r="F67" s="117"/>
      <c r="G67" s="78"/>
      <c r="H67" s="124"/>
      <c r="I67" s="78"/>
      <c r="J67" s="119"/>
      <c r="K67" s="120"/>
      <c r="L67" s="118"/>
      <c r="M67" s="121"/>
      <c r="O67" s="122"/>
      <c r="P67" s="199" t="s">
        <v>646</v>
      </c>
    </row>
    <row r="68" spans="1:16" s="103" customFormat="1" ht="240">
      <c r="A68" s="103">
        <v>42</v>
      </c>
      <c r="B68" s="113"/>
      <c r="C68" s="220"/>
      <c r="D68" s="220"/>
      <c r="E68" s="220"/>
      <c r="F68" s="117" t="s">
        <v>4</v>
      </c>
      <c r="G68" s="78" t="s">
        <v>353</v>
      </c>
      <c r="H68" s="124"/>
      <c r="I68" s="194" t="s">
        <v>180</v>
      </c>
      <c r="J68" s="119" t="s">
        <v>5</v>
      </c>
      <c r="K68" s="120" t="s">
        <v>29</v>
      </c>
      <c r="L68" s="118">
        <f>IF(J68="Ya/Tidak",IF(K68="Ya",1,IF(K68="Tidak",0,"Blm Diisi")),IF(J68="A/B/C",IF(K68="A",1,IF(K68="B",0.5,IF(K68="C",0,"Blm Diisi"))),IF(J68="A/B/C/D",IF(K68="A",1,IF(K68="B",0.67,IF(K68="C",0.33,IF(K68="D",0,"Blm Diisi")))),IF(J68="A/B/C/D/E",IF(K68="A",1,IF(K68="B",0.75,IF(K68="C",0.5,IF(K68="D",0.25,IF(K68="E",0,"Blm Diisi"))))),IF(J68="%",IF(K68="","Blm Diisi",K68),IF(J68="Jumlah",IF(K68="","Blm Diisi",""),IF(J68="Rupiah",IF(K68="","Blm Diisi",""),IF(J68="","","-"))))))))</f>
        <v>1</v>
      </c>
      <c r="M68" s="121"/>
      <c r="O68" s="122" t="s">
        <v>419</v>
      </c>
      <c r="P68" s="78" t="s">
        <v>420</v>
      </c>
    </row>
    <row r="69" spans="1:16" s="103" customFormat="1" ht="40.5" customHeight="1">
      <c r="B69" s="113"/>
      <c r="C69" s="220"/>
      <c r="D69" s="220"/>
      <c r="E69" s="220"/>
      <c r="F69" s="117"/>
      <c r="G69" s="78"/>
      <c r="H69" s="124"/>
      <c r="I69" s="194"/>
      <c r="J69" s="119"/>
      <c r="K69" s="120"/>
      <c r="L69" s="118"/>
      <c r="M69" s="121"/>
      <c r="O69" s="122"/>
      <c r="P69" s="201" t="s">
        <v>647</v>
      </c>
    </row>
    <row r="70" spans="1:16" s="103" customFormat="1" ht="105">
      <c r="A70" s="103">
        <v>43</v>
      </c>
      <c r="B70" s="113"/>
      <c r="C70" s="220"/>
      <c r="D70" s="220"/>
      <c r="E70" s="220"/>
      <c r="F70" s="117" t="s">
        <v>6</v>
      </c>
      <c r="G70" s="78" t="s">
        <v>354</v>
      </c>
      <c r="H70" s="124"/>
      <c r="I70" s="78" t="s">
        <v>181</v>
      </c>
      <c r="J70" s="119" t="s">
        <v>93</v>
      </c>
      <c r="K70" s="120" t="s">
        <v>28</v>
      </c>
      <c r="L70" s="118">
        <f>IF(J70="Ya/Tidak",IF(K70="Ya",1,IF(K70="Tidak",0,"Blm Diisi")),IF(J70="A/B/C",IF(K70="A",1,IF(K70="B",0.5,IF(K70="C",0,"Blm Diisi"))),IF(J70="A/B/C/D",IF(K70="A",1,IF(K70="B",0.67,IF(K70="C",0.33,IF(K70="D",0,"Blm Diisi")))),IF(J70="A/B/C/D/E",IF(K70="A",1,IF(K70="B",0.75,IF(K70="C",0.5,IF(K70="D",0.25,IF(K70="E",0,"Blm Diisi"))))),IF(J70="%",IF(K70="","Blm Diisi",K70),IF(J70="Jumlah",IF(K70="","Blm Diisi",""),IF(J70="Rupiah",IF(K70="","Blm Diisi",""),IF(J70="","","-"))))))))</f>
        <v>1</v>
      </c>
      <c r="M70" s="121"/>
      <c r="O70" s="122" t="s">
        <v>421</v>
      </c>
      <c r="P70" s="78" t="s">
        <v>422</v>
      </c>
    </row>
    <row r="71" spans="1:16" s="103" customFormat="1" ht="49.5" customHeight="1">
      <c r="B71" s="113"/>
      <c r="C71" s="220"/>
      <c r="D71" s="220"/>
      <c r="E71" s="220"/>
      <c r="F71" s="117"/>
      <c r="G71" s="78"/>
      <c r="H71" s="124"/>
      <c r="I71" s="78"/>
      <c r="J71" s="119"/>
      <c r="K71" s="120"/>
      <c r="L71" s="118"/>
      <c r="M71" s="121"/>
      <c r="O71" s="122"/>
      <c r="P71" s="201" t="s">
        <v>648</v>
      </c>
    </row>
    <row r="72" spans="1:16" s="70" customFormat="1" ht="15.75" customHeight="1">
      <c r="A72" s="103">
        <v>44</v>
      </c>
      <c r="B72" s="113"/>
      <c r="C72" s="220"/>
      <c r="D72" s="220"/>
      <c r="E72" s="220" t="s">
        <v>79</v>
      </c>
      <c r="F72" s="232" t="s">
        <v>107</v>
      </c>
      <c r="G72" s="232"/>
      <c r="H72" s="114">
        <v>1.25</v>
      </c>
      <c r="I72" s="129"/>
      <c r="J72" s="114"/>
      <c r="K72" s="114"/>
      <c r="L72" s="114">
        <f>AVERAGE(L73:L83)*H72</f>
        <v>1.25</v>
      </c>
      <c r="M72" s="115">
        <f>L72/H72</f>
        <v>1</v>
      </c>
      <c r="O72" s="116"/>
      <c r="P72" s="78"/>
    </row>
    <row r="73" spans="1:16" s="103" customFormat="1" ht="92.25" customHeight="1">
      <c r="A73" s="103">
        <v>45</v>
      </c>
      <c r="B73" s="113"/>
      <c r="C73" s="220"/>
      <c r="D73" s="220"/>
      <c r="E73" s="220"/>
      <c r="F73" s="117" t="s">
        <v>2</v>
      </c>
      <c r="G73" s="78" t="s">
        <v>355</v>
      </c>
      <c r="H73" s="124"/>
      <c r="I73" s="78" t="s">
        <v>182</v>
      </c>
      <c r="J73" s="119" t="s">
        <v>93</v>
      </c>
      <c r="K73" s="120" t="s">
        <v>28</v>
      </c>
      <c r="L73" s="118">
        <f t="shared" ref="L73:L83" si="0">IF(J73="Ya/Tidak",IF(K73="Ya",1,IF(K73="Tidak",0,"Blm Diisi")),IF(J73="A/B/C",IF(K73="A",1,IF(K73="B",0.5,IF(K73="C",0,"Blm Diisi"))),IF(J73="A/B/C/D",IF(K73="A",1,IF(K73="B",0.67,IF(K73="C",0.33,IF(K73="D",0,"Blm Diisi")))),IF(J73="A/B/C/D/E",IF(K73="A",1,IF(K73="B",0.75,IF(K73="C",0.5,IF(K73="D",0.25,IF(K73="E",0,"Blm Diisi"))))),IF(J73="%",IF(K73="","Blm Diisi",K73),IF(J73="Jumlah",IF(K73="","Blm Diisi",""),IF(J73="Rupiah",IF(K73="","Blm Diisi",""),IF(J73="","","-"))))))))</f>
        <v>1</v>
      </c>
      <c r="M73" s="121"/>
      <c r="O73" s="122" t="s">
        <v>423</v>
      </c>
      <c r="P73" s="78" t="s">
        <v>424</v>
      </c>
    </row>
    <row r="74" spans="1:16" s="103" customFormat="1" ht="52.5" customHeight="1">
      <c r="B74" s="113"/>
      <c r="C74" s="220"/>
      <c r="D74" s="220"/>
      <c r="E74" s="220"/>
      <c r="F74" s="117"/>
      <c r="G74" s="78"/>
      <c r="H74" s="124"/>
      <c r="I74" s="78"/>
      <c r="J74" s="119"/>
      <c r="K74" s="120"/>
      <c r="L74" s="118"/>
      <c r="M74" s="121"/>
      <c r="O74" s="122"/>
      <c r="P74" s="201" t="s">
        <v>649</v>
      </c>
    </row>
    <row r="75" spans="1:16" s="103" customFormat="1" ht="135" customHeight="1">
      <c r="A75" s="103">
        <v>46</v>
      </c>
      <c r="B75" s="113"/>
      <c r="C75" s="220"/>
      <c r="D75" s="220"/>
      <c r="E75" s="220"/>
      <c r="F75" s="117" t="s">
        <v>4</v>
      </c>
      <c r="G75" s="78" t="s">
        <v>356</v>
      </c>
      <c r="H75" s="124"/>
      <c r="I75" s="194" t="s">
        <v>183</v>
      </c>
      <c r="J75" s="119" t="s">
        <v>9</v>
      </c>
      <c r="K75" s="120" t="s">
        <v>29</v>
      </c>
      <c r="L75" s="118">
        <f t="shared" si="0"/>
        <v>1</v>
      </c>
      <c r="M75" s="121"/>
      <c r="O75" s="122" t="s">
        <v>425</v>
      </c>
      <c r="P75" s="78" t="s">
        <v>426</v>
      </c>
    </row>
    <row r="76" spans="1:16" s="103" customFormat="1" ht="42.75" customHeight="1">
      <c r="B76" s="113"/>
      <c r="C76" s="220"/>
      <c r="D76" s="220"/>
      <c r="E76" s="220"/>
      <c r="F76" s="117"/>
      <c r="G76" s="78"/>
      <c r="H76" s="124"/>
      <c r="I76" s="194"/>
      <c r="J76" s="119"/>
      <c r="K76" s="120"/>
      <c r="L76" s="118"/>
      <c r="M76" s="121"/>
      <c r="O76" s="122"/>
      <c r="P76" s="201" t="s">
        <v>650</v>
      </c>
    </row>
    <row r="77" spans="1:16" s="103" customFormat="1" ht="165">
      <c r="A77" s="103">
        <v>47</v>
      </c>
      <c r="B77" s="113"/>
      <c r="C77" s="220"/>
      <c r="D77" s="220"/>
      <c r="E77" s="220"/>
      <c r="F77" s="117" t="s">
        <v>6</v>
      </c>
      <c r="G77" s="78" t="s">
        <v>357</v>
      </c>
      <c r="H77" s="124"/>
      <c r="I77" s="194" t="s">
        <v>184</v>
      </c>
      <c r="J77" s="119" t="s">
        <v>9</v>
      </c>
      <c r="K77" s="120" t="s">
        <v>29</v>
      </c>
      <c r="L77" s="118">
        <f t="shared" si="0"/>
        <v>1</v>
      </c>
      <c r="M77" s="121"/>
      <c r="N77" s="127"/>
      <c r="O77" s="122" t="s">
        <v>427</v>
      </c>
      <c r="P77" s="78" t="s">
        <v>428</v>
      </c>
    </row>
    <row r="78" spans="1:16" s="103" customFormat="1" ht="43.2">
      <c r="B78" s="113"/>
      <c r="C78" s="220"/>
      <c r="D78" s="220"/>
      <c r="E78" s="220"/>
      <c r="F78" s="117"/>
      <c r="G78" s="78"/>
      <c r="H78" s="124"/>
      <c r="I78" s="194"/>
      <c r="J78" s="119"/>
      <c r="K78" s="120"/>
      <c r="L78" s="118"/>
      <c r="M78" s="121"/>
      <c r="O78" s="122"/>
      <c r="P78" s="201" t="s">
        <v>651</v>
      </c>
    </row>
    <row r="79" spans="1:16" s="103" customFormat="1" ht="89.25" customHeight="1">
      <c r="A79" s="103">
        <v>48</v>
      </c>
      <c r="B79" s="113"/>
      <c r="C79" s="220"/>
      <c r="D79" s="220"/>
      <c r="E79" s="220"/>
      <c r="F79" s="117" t="s">
        <v>7</v>
      </c>
      <c r="G79" s="78" t="s">
        <v>358</v>
      </c>
      <c r="H79" s="124"/>
      <c r="I79" s="194" t="s">
        <v>185</v>
      </c>
      <c r="J79" s="119" t="s">
        <v>9</v>
      </c>
      <c r="K79" s="120" t="s">
        <v>29</v>
      </c>
      <c r="L79" s="118">
        <f t="shared" si="0"/>
        <v>1</v>
      </c>
      <c r="M79" s="121"/>
      <c r="N79" s="128"/>
      <c r="O79" s="122" t="s">
        <v>429</v>
      </c>
      <c r="P79" s="78" t="s">
        <v>430</v>
      </c>
    </row>
    <row r="80" spans="1:16" s="103" customFormat="1" ht="66" customHeight="1">
      <c r="B80" s="113"/>
      <c r="C80" s="220"/>
      <c r="D80" s="220"/>
      <c r="E80" s="220"/>
      <c r="F80" s="117"/>
      <c r="G80" s="78"/>
      <c r="H80" s="124"/>
      <c r="I80" s="194"/>
      <c r="J80" s="119"/>
      <c r="K80" s="120"/>
      <c r="L80" s="118"/>
      <c r="M80" s="121"/>
      <c r="O80" s="122"/>
      <c r="P80" s="201" t="s">
        <v>652</v>
      </c>
    </row>
    <row r="81" spans="1:16" s="103" customFormat="1" ht="120">
      <c r="A81" s="103">
        <v>49</v>
      </c>
      <c r="B81" s="113"/>
      <c r="C81" s="220"/>
      <c r="D81" s="220"/>
      <c r="E81" s="220"/>
      <c r="F81" s="117" t="s">
        <v>8</v>
      </c>
      <c r="G81" s="78" t="s">
        <v>359</v>
      </c>
      <c r="H81" s="124"/>
      <c r="I81" s="194" t="s">
        <v>186</v>
      </c>
      <c r="J81" s="119" t="s">
        <v>9</v>
      </c>
      <c r="K81" s="120" t="s">
        <v>29</v>
      </c>
      <c r="L81" s="118">
        <f t="shared" si="0"/>
        <v>1</v>
      </c>
      <c r="M81" s="121"/>
      <c r="O81" s="122" t="s">
        <v>431</v>
      </c>
      <c r="P81" s="78" t="s">
        <v>432</v>
      </c>
    </row>
    <row r="82" spans="1:16" s="103" customFormat="1" ht="33.450000000000003" customHeight="1">
      <c r="B82" s="113"/>
      <c r="C82" s="220"/>
      <c r="D82" s="220"/>
      <c r="E82" s="220"/>
      <c r="F82" s="117"/>
      <c r="G82" s="78"/>
      <c r="H82" s="124"/>
      <c r="I82" s="194"/>
      <c r="J82" s="119"/>
      <c r="K82" s="120"/>
      <c r="L82" s="118"/>
      <c r="M82" s="121"/>
      <c r="O82" s="122"/>
      <c r="P82" s="201" t="s">
        <v>653</v>
      </c>
    </row>
    <row r="83" spans="1:16" s="103" customFormat="1" ht="93" customHeight="1">
      <c r="A83" s="103">
        <v>50</v>
      </c>
      <c r="B83" s="113"/>
      <c r="C83" s="220"/>
      <c r="D83" s="220"/>
      <c r="E83" s="220"/>
      <c r="F83" s="117" t="s">
        <v>10</v>
      </c>
      <c r="G83" s="78" t="s">
        <v>360</v>
      </c>
      <c r="H83" s="124"/>
      <c r="I83" s="194" t="s">
        <v>187</v>
      </c>
      <c r="J83" s="119" t="s">
        <v>3</v>
      </c>
      <c r="K83" s="120" t="s">
        <v>29</v>
      </c>
      <c r="L83" s="118">
        <f t="shared" si="0"/>
        <v>1</v>
      </c>
      <c r="M83" s="121"/>
      <c r="O83" s="122" t="s">
        <v>433</v>
      </c>
      <c r="P83" s="78" t="s">
        <v>434</v>
      </c>
    </row>
    <row r="84" spans="1:16" s="103" customFormat="1" ht="30" customHeight="1">
      <c r="B84" s="113"/>
      <c r="C84" s="220"/>
      <c r="D84" s="220"/>
      <c r="E84" s="220"/>
      <c r="F84" s="117"/>
      <c r="G84" s="78"/>
      <c r="H84" s="124"/>
      <c r="I84" s="194"/>
      <c r="J84" s="119"/>
      <c r="K84" s="120"/>
      <c r="L84" s="118"/>
      <c r="M84" s="121"/>
      <c r="O84" s="122"/>
      <c r="P84" s="199" t="s">
        <v>654</v>
      </c>
    </row>
    <row r="85" spans="1:16" s="70" customFormat="1" ht="15.75" customHeight="1">
      <c r="A85" s="103">
        <v>51</v>
      </c>
      <c r="B85" s="113"/>
      <c r="C85" s="220"/>
      <c r="D85" s="220"/>
      <c r="E85" s="220" t="s">
        <v>80</v>
      </c>
      <c r="F85" s="232" t="s">
        <v>108</v>
      </c>
      <c r="G85" s="232"/>
      <c r="H85" s="114">
        <v>2</v>
      </c>
      <c r="I85" s="129" t="s">
        <v>16</v>
      </c>
      <c r="J85" s="114"/>
      <c r="K85" s="114"/>
      <c r="L85" s="114">
        <f>AVERAGE(L86:L92)*H85</f>
        <v>2</v>
      </c>
      <c r="M85" s="115">
        <f>L85/H85</f>
        <v>1</v>
      </c>
      <c r="O85" s="116"/>
      <c r="P85" s="78"/>
    </row>
    <row r="86" spans="1:16" s="103" customFormat="1" ht="69" customHeight="1">
      <c r="A86" s="103">
        <v>52</v>
      </c>
      <c r="B86" s="113"/>
      <c r="C86" s="220"/>
      <c r="D86" s="220"/>
      <c r="E86" s="220"/>
      <c r="F86" s="117" t="s">
        <v>2</v>
      </c>
      <c r="G86" s="78" t="s">
        <v>361</v>
      </c>
      <c r="H86" s="124"/>
      <c r="I86" s="194" t="s">
        <v>188</v>
      </c>
      <c r="J86" s="119" t="s">
        <v>9</v>
      </c>
      <c r="K86" s="120" t="s">
        <v>29</v>
      </c>
      <c r="L86" s="118">
        <f>IF(J86="Ya/Tidak",IF(K86="Ya",1,IF(K86="Tidak",0,"Blm Diisi")),IF(J86="A/B/C",IF(K86="A",1,IF(K86="B",0.5,IF(K86="C",0,"Blm Diisi"))),IF(J86="A/B/C/D",IF(K86="A",1,IF(K86="B",0.67,IF(K86="C",0.33,IF(K86="D",0,"Blm Diisi")))),IF(J86="A/B/C/D/E",IF(K86="A",1,IF(K86="B",0.75,IF(K86="C",0.5,IF(K86="D",0.25,IF(K86="E",0,"Blm Diisi"))))),IF(J86="%",IF(K86="","Blm Diisi",K86),IF(J86="Jumlah",IF(K86="","Blm Diisi",""),IF(J86="Rupiah",IF(K86="","Blm Diisi",""),IF(J86="","","-"))))))))</f>
        <v>1</v>
      </c>
      <c r="M86" s="121"/>
      <c r="O86" s="122" t="s">
        <v>435</v>
      </c>
      <c r="P86" s="78" t="s">
        <v>436</v>
      </c>
    </row>
    <row r="87" spans="1:16" s="103" customFormat="1" ht="45.75" customHeight="1">
      <c r="B87" s="113"/>
      <c r="C87" s="220"/>
      <c r="D87" s="220"/>
      <c r="E87" s="220"/>
      <c r="F87" s="117"/>
      <c r="G87" s="78"/>
      <c r="H87" s="124"/>
      <c r="I87" s="194"/>
      <c r="J87" s="119"/>
      <c r="K87" s="120"/>
      <c r="L87" s="118"/>
      <c r="M87" s="121"/>
      <c r="O87" s="122"/>
      <c r="P87" s="199" t="s">
        <v>655</v>
      </c>
    </row>
    <row r="88" spans="1:16" s="103" customFormat="1" ht="84" customHeight="1">
      <c r="A88" s="103">
        <v>53</v>
      </c>
      <c r="B88" s="113"/>
      <c r="C88" s="220"/>
      <c r="D88" s="220"/>
      <c r="E88" s="220"/>
      <c r="F88" s="117" t="s">
        <v>4</v>
      </c>
      <c r="G88" s="78" t="s">
        <v>362</v>
      </c>
      <c r="H88" s="124"/>
      <c r="I88" s="194" t="s">
        <v>296</v>
      </c>
      <c r="J88" s="119" t="s">
        <v>9</v>
      </c>
      <c r="K88" s="120" t="s">
        <v>29</v>
      </c>
      <c r="L88" s="118">
        <f>IF(J88="Ya/Tidak",IF(K88="Ya",1,IF(K88="Tidak",0,"Blm Diisi")),IF(J88="A/B/C",IF(K88="A",1,IF(K88="B",0.5,IF(K88="C",0,"Blm Diisi"))),IF(J88="A/B/C/D",IF(K88="A",1,IF(K88="B",0.67,IF(K88="C",0.33,IF(K88="D",0,"Blm Diisi")))),IF(J88="A/B/C/D/E",IF(K88="A",1,IF(K88="B",0.75,IF(K88="C",0.5,IF(K88="D",0.25,IF(K88="E",0,"Blm Diisi"))))),IF(J88="%",IF(K88="","Blm Diisi",K88),IF(J88="Jumlah",IF(K88="","Blm Diisi",""),IF(J88="Rupiah",IF(K88="","Blm Diisi",""),IF(J88="","","-"))))))))</f>
        <v>1</v>
      </c>
      <c r="M88" s="121"/>
      <c r="N88" s="127"/>
      <c r="O88" s="122" t="s">
        <v>437</v>
      </c>
      <c r="P88" s="78" t="s">
        <v>438</v>
      </c>
    </row>
    <row r="89" spans="1:16" s="103" customFormat="1" ht="53.25" customHeight="1">
      <c r="B89" s="113"/>
      <c r="C89" s="220"/>
      <c r="D89" s="220"/>
      <c r="E89" s="220"/>
      <c r="F89" s="117"/>
      <c r="G89" s="78"/>
      <c r="H89" s="124"/>
      <c r="I89" s="194"/>
      <c r="J89" s="119"/>
      <c r="K89" s="120"/>
      <c r="L89" s="118"/>
      <c r="M89" s="121"/>
      <c r="O89" s="122"/>
      <c r="P89" s="199" t="s">
        <v>656</v>
      </c>
    </row>
    <row r="90" spans="1:16" s="103" customFormat="1" ht="60" customHeight="1">
      <c r="A90" s="103">
        <v>54</v>
      </c>
      <c r="B90" s="113"/>
      <c r="C90" s="220"/>
      <c r="D90" s="220"/>
      <c r="E90" s="220"/>
      <c r="F90" s="117" t="s">
        <v>6</v>
      </c>
      <c r="G90" s="78" t="s">
        <v>363</v>
      </c>
      <c r="H90" s="124"/>
      <c r="I90" s="194" t="s">
        <v>99</v>
      </c>
      <c r="J90" s="119" t="s">
        <v>5</v>
      </c>
      <c r="K90" s="120" t="s">
        <v>29</v>
      </c>
      <c r="L90" s="118">
        <f>IF(J90="Ya/Tidak",IF(K90="Ya",1,IF(K90="Tidak",0,"Blm Diisi")),IF(J90="A/B/C",IF(K90="A",1,IF(K90="B",0.5,IF(K90="C",0,"Blm Diisi"))),IF(J90="A/B/C/D",IF(K90="A",1,IF(K90="B",0.67,IF(K90="C",0.33,IF(K90="D",0,"Blm Diisi")))),IF(J90="A/B/C/D/E",IF(K90="A",1,IF(K90="B",0.75,IF(K90="C",0.5,IF(K90="D",0.25,IF(K90="E",0,"Blm Diisi"))))),IF(J90="%",IF(K90="","Blm Diisi",K90),IF(J90="Jumlah",IF(K90="","Blm Diisi",""),IF(J90="Rupiah",IF(K90="","Blm Diisi",""),IF(J90="","","-"))))))))</f>
        <v>1</v>
      </c>
      <c r="M90" s="121"/>
      <c r="N90" s="128"/>
      <c r="O90" s="122" t="s">
        <v>439</v>
      </c>
      <c r="P90" s="78" t="s">
        <v>440</v>
      </c>
    </row>
    <row r="91" spans="1:16" s="103" customFormat="1" ht="43.5" customHeight="1">
      <c r="B91" s="113"/>
      <c r="C91" s="220"/>
      <c r="D91" s="220"/>
      <c r="E91" s="220"/>
      <c r="F91" s="117"/>
      <c r="G91" s="78"/>
      <c r="H91" s="124"/>
      <c r="I91" s="194"/>
      <c r="J91" s="119"/>
      <c r="K91" s="120"/>
      <c r="L91" s="118"/>
      <c r="M91" s="121"/>
      <c r="O91" s="122"/>
      <c r="P91" s="199" t="s">
        <v>657</v>
      </c>
    </row>
    <row r="92" spans="1:16" s="103" customFormat="1" ht="84.75" customHeight="1">
      <c r="A92" s="103">
        <v>55</v>
      </c>
      <c r="B92" s="113"/>
      <c r="C92" s="220"/>
      <c r="D92" s="220"/>
      <c r="E92" s="220"/>
      <c r="F92" s="117" t="s">
        <v>7</v>
      </c>
      <c r="G92" s="78" t="s">
        <v>364</v>
      </c>
      <c r="H92" s="124"/>
      <c r="I92" s="78" t="s">
        <v>297</v>
      </c>
      <c r="J92" s="119" t="s">
        <v>93</v>
      </c>
      <c r="K92" s="120" t="s">
        <v>28</v>
      </c>
      <c r="L92" s="118">
        <f>IF(J92="Ya/Tidak",IF(K92="Ya",1,IF(K92="Tidak",0,"Blm Diisi")),IF(J92="A/B/C",IF(K92="A",1,IF(K92="B",0.5,IF(K92="C",0,"Blm Diisi"))),IF(J92="A/B/C/D",IF(K92="A",1,IF(K92="B",0.67,IF(K92="C",0.33,IF(K92="D",0,"Blm Diisi")))),IF(J92="A/B/C/D/E",IF(K92="A",1,IF(K92="B",0.75,IF(K92="C",0.5,IF(K92="D",0.25,IF(K92="E",0,"Blm Diisi"))))),IF(J92="%",IF(K92="","Blm Diisi",K92),IF(J92="Jumlah",IF(K92="","Blm Diisi",""),IF(J92="Rupiah",IF(K92="","Blm Diisi",""),IF(J92="","","-"))))))))</f>
        <v>1</v>
      </c>
      <c r="M92" s="121"/>
      <c r="O92" s="122" t="s">
        <v>441</v>
      </c>
      <c r="P92" s="78" t="s">
        <v>442</v>
      </c>
    </row>
    <row r="93" spans="1:16" s="103" customFormat="1" ht="59.25" customHeight="1">
      <c r="B93" s="113"/>
      <c r="C93" s="220"/>
      <c r="D93" s="220"/>
      <c r="E93" s="220"/>
      <c r="F93" s="117"/>
      <c r="G93" s="78"/>
      <c r="H93" s="124"/>
      <c r="I93" s="78"/>
      <c r="J93" s="119"/>
      <c r="K93" s="120"/>
      <c r="L93" s="118"/>
      <c r="M93" s="121"/>
      <c r="O93" s="122"/>
      <c r="P93" s="199" t="s">
        <v>658</v>
      </c>
    </row>
    <row r="94" spans="1:16" s="70" customFormat="1">
      <c r="A94" s="103">
        <v>56</v>
      </c>
      <c r="B94" s="113"/>
      <c r="C94" s="220"/>
      <c r="D94" s="220"/>
      <c r="E94" s="219" t="s">
        <v>81</v>
      </c>
      <c r="F94" s="231" t="s">
        <v>365</v>
      </c>
      <c r="G94" s="231"/>
      <c r="H94" s="114">
        <v>0.75</v>
      </c>
      <c r="I94" s="114"/>
      <c r="J94" s="114"/>
      <c r="K94" s="114"/>
      <c r="L94" s="114">
        <f>AVERAGE(L95)*H94</f>
        <v>0.75</v>
      </c>
      <c r="M94" s="115">
        <f>L94/H94</f>
        <v>1</v>
      </c>
      <c r="O94" s="116"/>
      <c r="P94" s="78"/>
    </row>
    <row r="95" spans="1:16" s="103" customFormat="1" ht="111.75" customHeight="1">
      <c r="A95" s="103">
        <v>57</v>
      </c>
      <c r="B95" s="113"/>
      <c r="C95" s="220"/>
      <c r="D95" s="220"/>
      <c r="E95" s="220"/>
      <c r="F95" s="131" t="s">
        <v>2</v>
      </c>
      <c r="G95" s="78" t="s">
        <v>366</v>
      </c>
      <c r="H95" s="124"/>
      <c r="I95" s="194" t="s">
        <v>189</v>
      </c>
      <c r="J95" s="119" t="s">
        <v>9</v>
      </c>
      <c r="K95" s="120" t="s">
        <v>29</v>
      </c>
      <c r="L95" s="118">
        <f>IF(J95="Ya/Tidak",IF(K95="Ya",1,IF(K95="Tidak",0,"Blm Diisi")),IF(J95="A/B/C",IF(K95="A",1,IF(K95="B",0.5,IF(K95="C",0,"Blm Diisi"))),IF(J95="A/B/C/D",IF(K95="A",1,IF(K95="B",0.67,IF(K95="C",0.33,IF(K95="D",0,"Blm Diisi")))),IF(J95="A/B/C/D/E",IF(K95="A",1,IF(K95="B",0.75,IF(K95="C",0.5,IF(K95="D",0.25,IF(K95="E",0,"Blm Diisi"))))),IF(J95="%",IF(K95="","Blm Diisi",K95),IF(J95="Jumlah",IF(K95="","Blm Diisi",""),IF(J95="Rupiah",IF(K95="","Blm Diisi",""),IF(J95="","","-"))))))))</f>
        <v>1</v>
      </c>
      <c r="M95" s="121"/>
      <c r="O95" s="122" t="s">
        <v>443</v>
      </c>
      <c r="P95" s="78" t="s">
        <v>444</v>
      </c>
    </row>
    <row r="96" spans="1:16" s="103" customFormat="1" ht="63" customHeight="1">
      <c r="B96" s="113"/>
      <c r="C96" s="220"/>
      <c r="D96" s="220"/>
      <c r="E96" s="220"/>
      <c r="F96" s="131"/>
      <c r="G96" s="78"/>
      <c r="H96" s="124"/>
      <c r="I96" s="194"/>
      <c r="J96" s="119"/>
      <c r="K96" s="120"/>
      <c r="L96" s="118"/>
      <c r="M96" s="121"/>
      <c r="O96" s="122"/>
      <c r="P96" s="199" t="s">
        <v>659</v>
      </c>
    </row>
    <row r="97" spans="1:16" s="70" customFormat="1" ht="15.75" customHeight="1">
      <c r="A97" s="103">
        <v>58</v>
      </c>
      <c r="B97" s="113"/>
      <c r="C97" s="220"/>
      <c r="D97" s="220"/>
      <c r="E97" s="220" t="s">
        <v>82</v>
      </c>
      <c r="F97" s="232" t="s">
        <v>367</v>
      </c>
      <c r="G97" s="232"/>
      <c r="H97" s="114">
        <v>0.25</v>
      </c>
      <c r="I97" s="129"/>
      <c r="J97" s="114"/>
      <c r="K97" s="114"/>
      <c r="L97" s="114">
        <f>AVERAGE(L98)*H97</f>
        <v>0.25</v>
      </c>
      <c r="M97" s="115">
        <f>L97/H97</f>
        <v>1</v>
      </c>
      <c r="O97" s="116"/>
      <c r="P97" s="78"/>
    </row>
    <row r="98" spans="1:16" s="103" customFormat="1" ht="122.25" customHeight="1">
      <c r="A98" s="103">
        <v>59</v>
      </c>
      <c r="B98" s="113"/>
      <c r="C98" s="220"/>
      <c r="D98" s="220"/>
      <c r="E98" s="220"/>
      <c r="F98" s="131" t="s">
        <v>2</v>
      </c>
      <c r="G98" s="78" t="s">
        <v>368</v>
      </c>
      <c r="H98" s="124"/>
      <c r="I98" s="194" t="s">
        <v>190</v>
      </c>
      <c r="J98" s="119" t="s">
        <v>3</v>
      </c>
      <c r="K98" s="120" t="s">
        <v>29</v>
      </c>
      <c r="L98" s="118">
        <f>IF(J98="Ya/Tidak",IF(K98="Ya",1,IF(K98="Tidak",0,"Blm Diisi")),IF(J98="A/B/C",IF(K98="A",1,IF(K98="B",0.5,IF(K98="C",0,"Blm Diisi"))),IF(J98="A/B/C/D",IF(K98="A",1,IF(K98="B",0.67,IF(K98="C",0.33,IF(K98="D",0,"Blm Diisi")))),IF(J98="A/B/C/D/E",IF(K98="A",1,IF(K98="B",0.75,IF(K98="C",0.5,IF(K98="D",0.25,IF(K98="E",0,"Blm Diisi"))))),IF(J98="%",IF(K98="","Blm Diisi",K98),IF(J98="Jumlah",IF(K98="","Blm Diisi",""),IF(J98="Rupiah",IF(K98="","Blm Diisi",""),IF(J98="","","-"))))))))</f>
        <v>1</v>
      </c>
      <c r="M98" s="121"/>
      <c r="O98" s="122" t="s">
        <v>445</v>
      </c>
      <c r="P98" s="78" t="s">
        <v>446</v>
      </c>
    </row>
    <row r="99" spans="1:16" s="103" customFormat="1" ht="37.049999999999997" customHeight="1">
      <c r="B99" s="113"/>
      <c r="C99" s="220"/>
      <c r="D99" s="220"/>
      <c r="E99" s="220"/>
      <c r="F99" s="131"/>
      <c r="G99" s="78"/>
      <c r="H99" s="124"/>
      <c r="I99" s="194"/>
      <c r="J99" s="119"/>
      <c r="K99" s="120"/>
      <c r="L99" s="118"/>
      <c r="M99" s="121"/>
      <c r="O99" s="122"/>
      <c r="P99" s="199" t="s">
        <v>660</v>
      </c>
    </row>
    <row r="100" spans="1:16" s="70" customFormat="1">
      <c r="A100" s="103">
        <v>60</v>
      </c>
      <c r="B100" s="79"/>
      <c r="C100" s="80"/>
      <c r="D100" s="81" t="s">
        <v>77</v>
      </c>
      <c r="E100" s="226" t="s">
        <v>369</v>
      </c>
      <c r="F100" s="226"/>
      <c r="G100" s="226"/>
      <c r="H100" s="82">
        <v>5</v>
      </c>
      <c r="I100" s="83"/>
      <c r="J100" s="82"/>
      <c r="K100" s="82"/>
      <c r="L100" s="82">
        <f>SUM(L101,L108)</f>
        <v>5</v>
      </c>
      <c r="M100" s="84">
        <f>L100/H100</f>
        <v>1</v>
      </c>
      <c r="N100" s="87"/>
      <c r="O100" s="85"/>
      <c r="P100" s="88"/>
    </row>
    <row r="101" spans="1:16" s="70" customFormat="1">
      <c r="A101" s="103">
        <v>61</v>
      </c>
      <c r="B101" s="113"/>
      <c r="C101" s="220"/>
      <c r="D101" s="220"/>
      <c r="E101" s="220" t="s">
        <v>74</v>
      </c>
      <c r="F101" s="232" t="s">
        <v>110</v>
      </c>
      <c r="G101" s="232"/>
      <c r="H101" s="114">
        <v>2.5</v>
      </c>
      <c r="I101" s="129"/>
      <c r="J101" s="114"/>
      <c r="K101" s="114"/>
      <c r="L101" s="114">
        <f>AVERAGE(L102:L106)*H101</f>
        <v>2.5</v>
      </c>
      <c r="M101" s="115">
        <f>L101/H101</f>
        <v>1</v>
      </c>
      <c r="O101" s="116"/>
      <c r="P101" s="78"/>
    </row>
    <row r="102" spans="1:16" s="103" customFormat="1" ht="166.2">
      <c r="A102" s="103">
        <v>62</v>
      </c>
      <c r="B102" s="113"/>
      <c r="C102" s="220"/>
      <c r="D102" s="220"/>
      <c r="E102" s="220"/>
      <c r="F102" s="117" t="s">
        <v>2</v>
      </c>
      <c r="G102" s="78" t="s">
        <v>370</v>
      </c>
      <c r="H102" s="118"/>
      <c r="I102" s="194" t="s">
        <v>160</v>
      </c>
      <c r="J102" s="119" t="s">
        <v>3</v>
      </c>
      <c r="K102" s="120" t="s">
        <v>29</v>
      </c>
      <c r="L102" s="118">
        <f>IF(J102="Ya/Tidak",IF(K102="Ya",1,IF(K102="Tidak",0,"Blm Diisi")),IF(J102="A/B/C",IF(K102="A",1,IF(K102="B",0.5,IF(K102="C",0,"Blm Diisi"))),IF(J102="A/B/C/D",IF(K102="A",1,IF(K102="B",0.67,IF(K102="C",0.33,IF(K102="D",0,"Blm Diisi")))),IF(J102="A/B/C/D/E",IF(K102="A",1,IF(K102="B",0.75,IF(K102="C",0.5,IF(K102="D",0.25,IF(K102="E",0,"Blm Diisi"))))),IF(J102="%",IF(K102="","Blm Diisi",K102),IF(J102="Jumlah",IF(K102="","Blm Diisi",""),IF(J102="Rupiah",IF(K102="","Blm Diisi",""),IF(J102="","","-"))))))))</f>
        <v>1</v>
      </c>
      <c r="M102" s="121"/>
      <c r="O102" s="122" t="s">
        <v>521</v>
      </c>
      <c r="P102" s="123" t="s">
        <v>522</v>
      </c>
    </row>
    <row r="103" spans="1:16" s="103" customFormat="1" ht="42.75" customHeight="1">
      <c r="B103" s="113"/>
      <c r="C103" s="220"/>
      <c r="D103" s="220"/>
      <c r="E103" s="220"/>
      <c r="F103" s="117"/>
      <c r="G103" s="78"/>
      <c r="H103" s="118"/>
      <c r="I103" s="194"/>
      <c r="J103" s="119"/>
      <c r="K103" s="120"/>
      <c r="L103" s="118"/>
      <c r="M103" s="121"/>
      <c r="O103" s="122"/>
      <c r="P103" s="196" t="s">
        <v>675</v>
      </c>
    </row>
    <row r="104" spans="1:16" s="103" customFormat="1" ht="361.2">
      <c r="A104" s="103">
        <v>63</v>
      </c>
      <c r="B104" s="113"/>
      <c r="C104" s="220"/>
      <c r="D104" s="220"/>
      <c r="E104" s="220"/>
      <c r="F104" s="117" t="s">
        <v>4</v>
      </c>
      <c r="G104" s="78" t="s">
        <v>371</v>
      </c>
      <c r="H104" s="118"/>
      <c r="I104" s="194" t="s">
        <v>161</v>
      </c>
      <c r="J104" s="119" t="s">
        <v>3</v>
      </c>
      <c r="K104" s="120" t="s">
        <v>29</v>
      </c>
      <c r="L104" s="118">
        <f>IF(J104="Ya/Tidak",IF(K104="Ya",1,IF(K104="Tidak",0,"Blm Diisi")),IF(J104="A/B/C",IF(K104="A",1,IF(K104="B",0.5,IF(K104="C",0,"Blm Diisi"))),IF(J104="A/B/C/D",IF(K104="A",1,IF(K104="B",0.67,IF(K104="C",0.33,IF(K104="D",0,"Blm Diisi")))),IF(J104="A/B/C/D/E",IF(K104="A",1,IF(K104="B",0.75,IF(K104="C",0.5,IF(K104="D",0.25,IF(K104="E",0,"Blm Diisi"))))),IF(J104="%",IF(K104="","Blm Diisi",K104),IF(J104="Jumlah",IF(K104="","Blm Diisi",""),IF(J104="Rupiah",IF(K104="","Blm Diisi",""),IF(J104="","","-"))))))))</f>
        <v>1</v>
      </c>
      <c r="M104" s="121"/>
      <c r="N104" s="127"/>
      <c r="O104" s="122" t="s">
        <v>523</v>
      </c>
      <c r="P104" s="123" t="s">
        <v>524</v>
      </c>
    </row>
    <row r="105" spans="1:16" s="103" customFormat="1" ht="37.5" customHeight="1">
      <c r="B105" s="113"/>
      <c r="C105" s="220"/>
      <c r="D105" s="220"/>
      <c r="E105" s="220"/>
      <c r="F105" s="117"/>
      <c r="G105" s="78"/>
      <c r="H105" s="118"/>
      <c r="I105" s="194"/>
      <c r="J105" s="119"/>
      <c r="K105" s="120"/>
      <c r="L105" s="118"/>
      <c r="M105" s="121"/>
      <c r="O105" s="122"/>
      <c r="P105" s="196" t="s">
        <v>676</v>
      </c>
    </row>
    <row r="106" spans="1:16" s="103" customFormat="1" ht="286.2">
      <c r="A106" s="103">
        <v>64</v>
      </c>
      <c r="B106" s="113"/>
      <c r="C106" s="220"/>
      <c r="D106" s="220"/>
      <c r="E106" s="220"/>
      <c r="F106" s="117" t="s">
        <v>6</v>
      </c>
      <c r="G106" s="78" t="s">
        <v>372</v>
      </c>
      <c r="H106" s="118"/>
      <c r="I106" s="194" t="s">
        <v>162</v>
      </c>
      <c r="J106" s="119" t="s">
        <v>9</v>
      </c>
      <c r="K106" s="120" t="s">
        <v>29</v>
      </c>
      <c r="L106" s="118">
        <f>IF(J106="Ya/Tidak",IF(K106="Ya",1,IF(K106="Tidak",0,"Blm Diisi")),IF(J106="A/B/C",IF(K106="A",1,IF(K106="B",0.5,IF(K106="C",0,"Blm Diisi"))),IF(J106="A/B/C/D",IF(K106="A",1,IF(K106="B",0.67,IF(K106="C",0.33,IF(K106="D",0,"Blm Diisi")))),IF(J106="A/B/C/D/E",IF(K106="A",1,IF(K106="B",0.75,IF(K106="C",0.5,IF(K106="D",0.25,IF(K106="E",0,"Blm Diisi"))))),IF(J106="%",IF(K106="","Blm Diisi",K106),IF(J106="Jumlah",IF(K106="","Blm Diisi",""),IF(J106="Rupiah",IF(K106="","Blm Diisi",""),IF(J106="","","-"))))))))</f>
        <v>1</v>
      </c>
      <c r="M106" s="121"/>
      <c r="N106" s="128"/>
      <c r="O106" s="122" t="s">
        <v>525</v>
      </c>
      <c r="P106" s="194" t="s">
        <v>526</v>
      </c>
    </row>
    <row r="107" spans="1:16" s="103" customFormat="1" ht="43.2">
      <c r="B107" s="113"/>
      <c r="C107" s="220"/>
      <c r="D107" s="220"/>
      <c r="E107" s="220"/>
      <c r="F107" s="117"/>
      <c r="G107" s="78"/>
      <c r="H107" s="118"/>
      <c r="I107" s="194"/>
      <c r="J107" s="119"/>
      <c r="K107" s="120"/>
      <c r="L107" s="118"/>
      <c r="M107" s="121"/>
      <c r="O107" s="122"/>
      <c r="P107" s="199" t="s">
        <v>677</v>
      </c>
    </row>
    <row r="108" spans="1:16" s="70" customFormat="1">
      <c r="A108" s="103">
        <v>65</v>
      </c>
      <c r="B108" s="113"/>
      <c r="C108" s="220"/>
      <c r="D108" s="220"/>
      <c r="E108" s="220" t="s">
        <v>78</v>
      </c>
      <c r="F108" s="232" t="s">
        <v>135</v>
      </c>
      <c r="G108" s="232"/>
      <c r="H108" s="114">
        <v>2.5</v>
      </c>
      <c r="I108" s="129"/>
      <c r="J108" s="114"/>
      <c r="K108" s="114"/>
      <c r="L108" s="114">
        <f>AVERAGE(L109:L123)*H108</f>
        <v>2.5</v>
      </c>
      <c r="M108" s="115">
        <f>L108/H108</f>
        <v>1</v>
      </c>
      <c r="O108" s="116"/>
      <c r="P108" s="78"/>
    </row>
    <row r="109" spans="1:16" s="103" customFormat="1" ht="225">
      <c r="A109" s="103">
        <v>66</v>
      </c>
      <c r="B109" s="113"/>
      <c r="C109" s="220"/>
      <c r="D109" s="220"/>
      <c r="E109" s="220"/>
      <c r="F109" s="117" t="s">
        <v>2</v>
      </c>
      <c r="G109" s="194" t="s">
        <v>373</v>
      </c>
      <c r="H109" s="118"/>
      <c r="I109" s="132" t="s">
        <v>163</v>
      </c>
      <c r="J109" s="119" t="s">
        <v>93</v>
      </c>
      <c r="K109" s="120" t="s">
        <v>28</v>
      </c>
      <c r="L109" s="118">
        <f t="shared" ref="L109:L123" si="1">IF(J109="Ya/Tidak",IF(K109="Ya",1,IF(K109="Tidak",0,"Blm Diisi")),IF(J109="A/B/C",IF(K109="A",1,IF(K109="B",0.5,IF(K109="C",0,"Blm Diisi"))),IF(J109="A/B/C/D",IF(K109="A",1,IF(K109="B",0.67,IF(K109="C",0.33,IF(K109="D",0,"Blm Diisi")))),IF(J109="A/B/C/D/E",IF(K109="A",1,IF(K109="B",0.75,IF(K109="C",0.5,IF(K109="D",0.25,IF(K109="E",0,"Blm Diisi"))))),IF(J109="%",IF(K109="","Blm Diisi",K109),IF(J109="Jumlah",IF(K109="","Blm Diisi",""),IF(J109="Rupiah",IF(K109="","Blm Diisi",""),IF(J109="","","-"))))))))</f>
        <v>1</v>
      </c>
      <c r="M109" s="121"/>
      <c r="O109" s="122" t="s">
        <v>527</v>
      </c>
      <c r="P109" s="78" t="s">
        <v>528</v>
      </c>
    </row>
    <row r="110" spans="1:16" s="103" customFormat="1" ht="43.2">
      <c r="B110" s="113"/>
      <c r="C110" s="220"/>
      <c r="D110" s="220"/>
      <c r="E110" s="220"/>
      <c r="F110" s="117"/>
      <c r="G110" s="194"/>
      <c r="H110" s="118"/>
      <c r="I110" s="132"/>
      <c r="J110" s="119"/>
      <c r="K110" s="120"/>
      <c r="L110" s="118"/>
      <c r="M110" s="121"/>
      <c r="O110" s="122"/>
      <c r="P110" s="199" t="s">
        <v>678</v>
      </c>
    </row>
    <row r="111" spans="1:16" s="103" customFormat="1" ht="241.2">
      <c r="A111" s="103">
        <v>67</v>
      </c>
      <c r="B111" s="113"/>
      <c r="C111" s="220"/>
      <c r="D111" s="220"/>
      <c r="E111" s="220"/>
      <c r="F111" s="117" t="s">
        <v>4</v>
      </c>
      <c r="G111" s="194" t="s">
        <v>136</v>
      </c>
      <c r="H111" s="118"/>
      <c r="I111" s="132" t="s">
        <v>164</v>
      </c>
      <c r="J111" s="119" t="s">
        <v>93</v>
      </c>
      <c r="K111" s="120" t="s">
        <v>28</v>
      </c>
      <c r="L111" s="118">
        <f t="shared" si="1"/>
        <v>1</v>
      </c>
      <c r="M111" s="121"/>
      <c r="O111" s="122" t="s">
        <v>529</v>
      </c>
      <c r="P111" s="78" t="s">
        <v>530</v>
      </c>
    </row>
    <row r="112" spans="1:16" s="103" customFormat="1" ht="43.2">
      <c r="B112" s="113"/>
      <c r="C112" s="220"/>
      <c r="D112" s="220"/>
      <c r="E112" s="220"/>
      <c r="F112" s="117"/>
      <c r="G112" s="194"/>
      <c r="H112" s="118"/>
      <c r="I112" s="132"/>
      <c r="J112" s="119"/>
      <c r="K112" s="120"/>
      <c r="L112" s="118"/>
      <c r="M112" s="121"/>
      <c r="O112" s="122"/>
      <c r="P112" s="199" t="s">
        <v>679</v>
      </c>
    </row>
    <row r="113" spans="1:16" s="103" customFormat="1" ht="136.19999999999999">
      <c r="A113" s="103">
        <v>68</v>
      </c>
      <c r="B113" s="113"/>
      <c r="C113" s="220"/>
      <c r="D113" s="220"/>
      <c r="E113" s="220"/>
      <c r="F113" s="117" t="s">
        <v>6</v>
      </c>
      <c r="G113" s="194" t="s">
        <v>137</v>
      </c>
      <c r="H113" s="118"/>
      <c r="I113" s="78" t="s">
        <v>159</v>
      </c>
      <c r="J113" s="119" t="s">
        <v>93</v>
      </c>
      <c r="K113" s="120" t="s">
        <v>28</v>
      </c>
      <c r="L113" s="118">
        <f t="shared" si="1"/>
        <v>1</v>
      </c>
      <c r="M113" s="121"/>
      <c r="O113" s="122" t="s">
        <v>531</v>
      </c>
      <c r="P113" s="78" t="s">
        <v>532</v>
      </c>
    </row>
    <row r="114" spans="1:16" s="103" customFormat="1" ht="43.2">
      <c r="B114" s="113"/>
      <c r="C114" s="220"/>
      <c r="D114" s="220"/>
      <c r="E114" s="220"/>
      <c r="F114" s="117"/>
      <c r="G114" s="194"/>
      <c r="H114" s="118"/>
      <c r="I114" s="78"/>
      <c r="J114" s="119"/>
      <c r="K114" s="120"/>
      <c r="L114" s="118"/>
      <c r="M114" s="121"/>
      <c r="O114" s="122"/>
      <c r="P114" s="199" t="s">
        <v>680</v>
      </c>
    </row>
    <row r="115" spans="1:16" s="103" customFormat="1" ht="181.2">
      <c r="A115" s="103">
        <v>69</v>
      </c>
      <c r="B115" s="113"/>
      <c r="C115" s="220"/>
      <c r="D115" s="220"/>
      <c r="E115" s="220"/>
      <c r="F115" s="117" t="s">
        <v>7</v>
      </c>
      <c r="G115" s="194" t="s">
        <v>138</v>
      </c>
      <c r="H115" s="118"/>
      <c r="I115" s="194" t="s">
        <v>116</v>
      </c>
      <c r="J115" s="119" t="s">
        <v>9</v>
      </c>
      <c r="K115" s="120" t="s">
        <v>29</v>
      </c>
      <c r="L115" s="118">
        <f t="shared" si="1"/>
        <v>1</v>
      </c>
      <c r="M115" s="121"/>
      <c r="O115" s="122" t="s">
        <v>533</v>
      </c>
      <c r="P115" s="78" t="s">
        <v>534</v>
      </c>
    </row>
    <row r="116" spans="1:16" s="103" customFormat="1" ht="43.2">
      <c r="B116" s="113"/>
      <c r="C116" s="220"/>
      <c r="D116" s="220"/>
      <c r="E116" s="220"/>
      <c r="F116" s="117"/>
      <c r="G116" s="194"/>
      <c r="H116" s="118"/>
      <c r="I116" s="194"/>
      <c r="J116" s="119"/>
      <c r="K116" s="120"/>
      <c r="L116" s="118"/>
      <c r="M116" s="121"/>
      <c r="O116" s="122"/>
      <c r="P116" s="199" t="s">
        <v>681</v>
      </c>
    </row>
    <row r="117" spans="1:16" s="103" customFormat="1" ht="241.2">
      <c r="A117" s="103">
        <v>70</v>
      </c>
      <c r="B117" s="113"/>
      <c r="C117" s="220"/>
      <c r="D117" s="220"/>
      <c r="E117" s="220"/>
      <c r="F117" s="117" t="s">
        <v>8</v>
      </c>
      <c r="G117" s="194" t="s">
        <v>139</v>
      </c>
      <c r="H117" s="118"/>
      <c r="I117" s="78" t="s">
        <v>165</v>
      </c>
      <c r="J117" s="119" t="s">
        <v>93</v>
      </c>
      <c r="K117" s="120" t="s">
        <v>28</v>
      </c>
      <c r="L117" s="118">
        <f t="shared" si="1"/>
        <v>1</v>
      </c>
      <c r="M117" s="121"/>
      <c r="O117" s="122" t="s">
        <v>535</v>
      </c>
      <c r="P117" s="78" t="s">
        <v>536</v>
      </c>
    </row>
    <row r="118" spans="1:16" s="103" customFormat="1" ht="43.2">
      <c r="B118" s="113"/>
      <c r="C118" s="220"/>
      <c r="D118" s="220"/>
      <c r="E118" s="220"/>
      <c r="F118" s="117"/>
      <c r="G118" s="194"/>
      <c r="H118" s="118"/>
      <c r="I118" s="78"/>
      <c r="J118" s="119"/>
      <c r="K118" s="120"/>
      <c r="L118" s="118"/>
      <c r="M118" s="121"/>
      <c r="O118" s="122"/>
      <c r="P118" s="199" t="s">
        <v>682</v>
      </c>
    </row>
    <row r="119" spans="1:16" s="103" customFormat="1" ht="166.2">
      <c r="A119" s="103">
        <v>71</v>
      </c>
      <c r="B119" s="113"/>
      <c r="C119" s="220"/>
      <c r="D119" s="220"/>
      <c r="E119" s="220"/>
      <c r="F119" s="117" t="s">
        <v>10</v>
      </c>
      <c r="G119" s="194" t="s">
        <v>140</v>
      </c>
      <c r="H119" s="118"/>
      <c r="I119" s="194" t="s">
        <v>166</v>
      </c>
      <c r="J119" s="119" t="s">
        <v>3</v>
      </c>
      <c r="K119" s="120" t="s">
        <v>29</v>
      </c>
      <c r="L119" s="118">
        <f t="shared" si="1"/>
        <v>1</v>
      </c>
      <c r="M119" s="121"/>
      <c r="O119" s="122" t="s">
        <v>537</v>
      </c>
      <c r="P119" s="78" t="s">
        <v>538</v>
      </c>
    </row>
    <row r="120" spans="1:16" s="103" customFormat="1" ht="43.2">
      <c r="B120" s="113"/>
      <c r="C120" s="220"/>
      <c r="D120" s="220"/>
      <c r="E120" s="220"/>
      <c r="F120" s="117"/>
      <c r="G120" s="194"/>
      <c r="H120" s="118"/>
      <c r="I120" s="194"/>
      <c r="J120" s="119"/>
      <c r="K120" s="120"/>
      <c r="L120" s="118"/>
      <c r="M120" s="121"/>
      <c r="O120" s="122"/>
      <c r="P120" s="199" t="s">
        <v>683</v>
      </c>
    </row>
    <row r="121" spans="1:16" s="103" customFormat="1" ht="136.19999999999999">
      <c r="A121" s="103">
        <v>72</v>
      </c>
      <c r="B121" s="113"/>
      <c r="C121" s="220"/>
      <c r="D121" s="220"/>
      <c r="E121" s="220"/>
      <c r="F121" s="117" t="s">
        <v>11</v>
      </c>
      <c r="G121" s="78" t="s">
        <v>167</v>
      </c>
      <c r="H121" s="118"/>
      <c r="I121" s="132" t="s">
        <v>168</v>
      </c>
      <c r="J121" s="119" t="s">
        <v>93</v>
      </c>
      <c r="K121" s="120" t="s">
        <v>28</v>
      </c>
      <c r="L121" s="118">
        <f t="shared" si="1"/>
        <v>1</v>
      </c>
      <c r="M121" s="121"/>
      <c r="O121" s="122" t="s">
        <v>539</v>
      </c>
      <c r="P121" s="78" t="s">
        <v>540</v>
      </c>
    </row>
    <row r="122" spans="1:16" s="103" customFormat="1" ht="43.2">
      <c r="B122" s="113"/>
      <c r="C122" s="220"/>
      <c r="D122" s="220"/>
      <c r="E122" s="220"/>
      <c r="F122" s="117"/>
      <c r="G122" s="78"/>
      <c r="H122" s="118"/>
      <c r="I122" s="132"/>
      <c r="J122" s="119"/>
      <c r="K122" s="120"/>
      <c r="L122" s="118"/>
      <c r="M122" s="121"/>
      <c r="O122" s="122"/>
      <c r="P122" s="199" t="s">
        <v>684</v>
      </c>
    </row>
    <row r="123" spans="1:16" s="103" customFormat="1" ht="135">
      <c r="A123" s="103">
        <v>73</v>
      </c>
      <c r="B123" s="113"/>
      <c r="C123" s="220"/>
      <c r="D123" s="220"/>
      <c r="E123" s="220"/>
      <c r="F123" s="117" t="s">
        <v>24</v>
      </c>
      <c r="G123" s="78" t="s">
        <v>141</v>
      </c>
      <c r="H123" s="118"/>
      <c r="I123" s="194" t="s">
        <v>169</v>
      </c>
      <c r="J123" s="119" t="s">
        <v>3</v>
      </c>
      <c r="K123" s="120" t="s">
        <v>29</v>
      </c>
      <c r="L123" s="118">
        <f t="shared" si="1"/>
        <v>1</v>
      </c>
      <c r="M123" s="121"/>
      <c r="O123" s="122" t="s">
        <v>541</v>
      </c>
      <c r="P123" s="78" t="s">
        <v>542</v>
      </c>
    </row>
    <row r="124" spans="1:16" s="103" customFormat="1" ht="43.2">
      <c r="B124" s="113"/>
      <c r="C124" s="220"/>
      <c r="D124" s="220"/>
      <c r="E124" s="220"/>
      <c r="F124" s="117"/>
      <c r="G124" s="78"/>
      <c r="H124" s="118"/>
      <c r="I124" s="194"/>
      <c r="J124" s="119"/>
      <c r="K124" s="120"/>
      <c r="L124" s="118"/>
      <c r="M124" s="121"/>
      <c r="O124" s="122"/>
      <c r="P124" s="199" t="s">
        <v>685</v>
      </c>
    </row>
    <row r="125" spans="1:16" s="70" customFormat="1">
      <c r="A125" s="103">
        <v>74</v>
      </c>
      <c r="B125" s="79"/>
      <c r="C125" s="80"/>
      <c r="D125" s="81" t="s">
        <v>17</v>
      </c>
      <c r="E125" s="226" t="s">
        <v>374</v>
      </c>
      <c r="F125" s="226"/>
      <c r="G125" s="226"/>
      <c r="H125" s="82">
        <v>7.5</v>
      </c>
      <c r="I125" s="83"/>
      <c r="J125" s="82"/>
      <c r="K125" s="82"/>
      <c r="L125" s="82">
        <f>SUM(L126,L131,L140,L149,L157)</f>
        <v>7.5</v>
      </c>
      <c r="M125" s="84">
        <f>L125/H125</f>
        <v>1</v>
      </c>
      <c r="N125" s="87"/>
      <c r="O125" s="85"/>
      <c r="P125" s="88"/>
    </row>
    <row r="126" spans="1:16" s="70" customFormat="1" ht="15.75" customHeight="1">
      <c r="A126" s="103">
        <v>75</v>
      </c>
      <c r="B126" s="113"/>
      <c r="C126" s="220"/>
      <c r="D126" s="220"/>
      <c r="E126" s="220" t="s">
        <v>74</v>
      </c>
      <c r="F126" s="232" t="s">
        <v>142</v>
      </c>
      <c r="G126" s="232"/>
      <c r="H126" s="114">
        <v>1.5</v>
      </c>
      <c r="I126" s="129"/>
      <c r="J126" s="114"/>
      <c r="K126" s="114"/>
      <c r="L126" s="114">
        <f>AVERAGE(L127:L129)*H126</f>
        <v>1.5</v>
      </c>
      <c r="M126" s="115">
        <f>L126/H126</f>
        <v>1</v>
      </c>
      <c r="O126" s="116"/>
      <c r="P126" s="78"/>
    </row>
    <row r="127" spans="1:16" s="103" customFormat="1" ht="165">
      <c r="A127" s="103">
        <v>76</v>
      </c>
      <c r="B127" s="113"/>
      <c r="C127" s="220"/>
      <c r="D127" s="220"/>
      <c r="E127" s="220"/>
      <c r="F127" s="117" t="s">
        <v>2</v>
      </c>
      <c r="G127" s="78" t="s">
        <v>192</v>
      </c>
      <c r="H127" s="124"/>
      <c r="I127" s="194" t="s">
        <v>193</v>
      </c>
      <c r="J127" s="119" t="s">
        <v>3</v>
      </c>
      <c r="K127" s="120" t="s">
        <v>29</v>
      </c>
      <c r="L127" s="118">
        <f>IF(J127="Ya/Tidak",IF(K127="Ya",1,IF(K127="Tidak",0,"Blm Diisi")),IF(J127="A/B/C",IF(K127="A",1,IF(K127="B",0.5,IF(K127="C",0,"Blm Diisi"))),IF(J127="A/B/C/D",IF(K127="A",1,IF(K127="B",0.67,IF(K127="C",0.33,IF(K127="D",0,"Blm Diisi")))),IF(J127="A/B/C/D/E",IF(K127="A",1,IF(K127="B",0.75,IF(K127="C",0.5,IF(K127="D",0.25,IF(K127="E",0,"Blm Diisi"))))),IF(J127="%",IF(K127="","Blm Diisi",K127),IF(J127="Jumlah",IF(K127="","Blm Diisi",""),IF(J127="Rupiah",IF(K127="","Blm Diisi",""),IF(J127="","","-"))))))))</f>
        <v>1</v>
      </c>
      <c r="M127" s="121"/>
      <c r="O127" s="212" t="s">
        <v>463</v>
      </c>
      <c r="P127" s="221" t="s">
        <v>601</v>
      </c>
    </row>
    <row r="128" spans="1:16" s="103" customFormat="1" ht="43.2">
      <c r="B128" s="113"/>
      <c r="C128" s="220"/>
      <c r="D128" s="220"/>
      <c r="E128" s="220"/>
      <c r="F128" s="117"/>
      <c r="G128" s="78"/>
      <c r="H128" s="124"/>
      <c r="I128" s="194"/>
      <c r="J128" s="119"/>
      <c r="K128" s="120"/>
      <c r="L128" s="118"/>
      <c r="M128" s="121"/>
      <c r="O128" s="122"/>
      <c r="P128" s="196" t="s">
        <v>620</v>
      </c>
    </row>
    <row r="129" spans="1:16" s="103" customFormat="1" ht="409.5" customHeight="1">
      <c r="A129" s="103">
        <v>77</v>
      </c>
      <c r="B129" s="113"/>
      <c r="C129" s="220"/>
      <c r="D129" s="220"/>
      <c r="E129" s="220"/>
      <c r="F129" s="117" t="s">
        <v>4</v>
      </c>
      <c r="G129" s="78" t="s">
        <v>194</v>
      </c>
      <c r="H129" s="124"/>
      <c r="I129" s="194" t="s">
        <v>195</v>
      </c>
      <c r="J129" s="119" t="s">
        <v>9</v>
      </c>
      <c r="K129" s="120" t="s">
        <v>29</v>
      </c>
      <c r="L129" s="118">
        <f>IF(J129="Ya/Tidak",IF(K129="Ya",1,IF(K129="Tidak",0,"Blm Diisi")),IF(J129="A/B/C",IF(K129="A",1,IF(K129="B",0.5,IF(K129="C",0,"Blm Diisi"))),IF(J129="A/B/C/D",IF(K129="A",1,IF(K129="B",0.67,IF(K129="C",0.33,IF(K129="D",0,"Blm Diisi")))),IF(J129="A/B/C/D/E",IF(K129="A",1,IF(K129="B",0.75,IF(K129="C",0.5,IF(K129="D",0.25,IF(K129="E",0,"Blm Diisi"))))),IF(J129="%",IF(K129="","Blm Diisi",K129),IF(J129="Jumlah",IF(K129="","Blm Diisi",""),IF(J129="Rupiah",IF(K129="","Blm Diisi",""),IF(J129="","","-"))))))))</f>
        <v>1</v>
      </c>
      <c r="M129" s="121"/>
      <c r="O129" s="210" t="s">
        <v>464</v>
      </c>
      <c r="P129" s="211" t="s">
        <v>465</v>
      </c>
    </row>
    <row r="130" spans="1:16" s="103" customFormat="1" ht="33.75" customHeight="1">
      <c r="B130" s="113"/>
      <c r="C130" s="220"/>
      <c r="D130" s="220"/>
      <c r="E130" s="220"/>
      <c r="F130" s="117"/>
      <c r="G130" s="78"/>
      <c r="H130" s="124"/>
      <c r="I130" s="194"/>
      <c r="J130" s="119"/>
      <c r="K130" s="120"/>
      <c r="L130" s="118"/>
      <c r="M130" s="121"/>
      <c r="O130" s="122"/>
      <c r="P130" s="196" t="s">
        <v>621</v>
      </c>
    </row>
    <row r="131" spans="1:16" s="70" customFormat="1" ht="36" customHeight="1">
      <c r="A131" s="103">
        <v>78</v>
      </c>
      <c r="B131" s="113"/>
      <c r="C131" s="220"/>
      <c r="D131" s="220"/>
      <c r="E131" s="219" t="s">
        <v>78</v>
      </c>
      <c r="F131" s="231" t="s">
        <v>143</v>
      </c>
      <c r="G131" s="231"/>
      <c r="H131" s="114">
        <v>1.5</v>
      </c>
      <c r="I131" s="114"/>
      <c r="J131" s="114"/>
      <c r="K131" s="114"/>
      <c r="L131" s="114">
        <f>AVERAGE(L132:L138)*H131</f>
        <v>1.5</v>
      </c>
      <c r="M131" s="115">
        <f>L131/H131</f>
        <v>1</v>
      </c>
      <c r="N131" s="130"/>
      <c r="O131" s="116"/>
      <c r="P131" s="78"/>
    </row>
    <row r="132" spans="1:16" s="103" customFormat="1" ht="232.5" customHeight="1">
      <c r="A132" s="103">
        <v>79</v>
      </c>
      <c r="B132" s="113"/>
      <c r="C132" s="220"/>
      <c r="D132" s="220"/>
      <c r="E132" s="220"/>
      <c r="F132" s="117" t="s">
        <v>2</v>
      </c>
      <c r="G132" s="78" t="s">
        <v>196</v>
      </c>
      <c r="H132" s="124"/>
      <c r="I132" s="194" t="s">
        <v>298</v>
      </c>
      <c r="J132" s="119" t="s">
        <v>5</v>
      </c>
      <c r="K132" s="120" t="s">
        <v>29</v>
      </c>
      <c r="L132" s="118">
        <f>IF(J132="Ya/Tidak",IF(K132="Ya",1,IF(K132="Tidak",0,"Blm Diisi")),IF(J132="A/B/C",IF(K132="A",1,IF(K132="B",0.5,IF(K132="C",0,"Blm Diisi"))),IF(J132="A/B/C/D",IF(K132="A",1,IF(K132="B",0.67,IF(K132="C",0.33,IF(K132="D",0,"Blm Diisi")))),IF(J132="A/B/C/D/E",IF(K132="A",1,IF(K132="B",0.75,IF(K132="C",0.5,IF(K132="D",0.25,IF(K132="E",0,"Blm Diisi"))))),IF(J132="%",IF(K132="","Blm Diisi",K132),IF(J132="Jumlah",IF(K132="","Blm Diisi",""),IF(J132="Rupiah",IF(K132="","Blm Diisi",""),IF(J132="","","-"))))))))</f>
        <v>1</v>
      </c>
      <c r="M132" s="121"/>
      <c r="N132" s="128"/>
      <c r="O132" s="212" t="s">
        <v>466</v>
      </c>
      <c r="P132" s="213" t="s">
        <v>467</v>
      </c>
    </row>
    <row r="133" spans="1:16" s="103" customFormat="1" ht="39.75" customHeight="1">
      <c r="B133" s="113"/>
      <c r="C133" s="220"/>
      <c r="D133" s="220"/>
      <c r="E133" s="220"/>
      <c r="F133" s="117"/>
      <c r="G133" s="78"/>
      <c r="H133" s="124"/>
      <c r="I133" s="194"/>
      <c r="J133" s="119"/>
      <c r="K133" s="120"/>
      <c r="L133" s="118"/>
      <c r="M133" s="121"/>
      <c r="O133" s="122"/>
      <c r="P133" s="199" t="s">
        <v>622</v>
      </c>
    </row>
    <row r="134" spans="1:16" s="103" customFormat="1" ht="238.5" customHeight="1">
      <c r="A134" s="103">
        <v>80</v>
      </c>
      <c r="B134" s="113"/>
      <c r="C134" s="220"/>
      <c r="D134" s="220"/>
      <c r="E134" s="220"/>
      <c r="F134" s="117" t="s">
        <v>4</v>
      </c>
      <c r="G134" s="78" t="s">
        <v>197</v>
      </c>
      <c r="H134" s="124"/>
      <c r="I134" s="194" t="s">
        <v>198</v>
      </c>
      <c r="J134" s="119" t="s">
        <v>5</v>
      </c>
      <c r="K134" s="120" t="s">
        <v>29</v>
      </c>
      <c r="L134" s="118">
        <f>IF(J134="Ya/Tidak",IF(K134="Ya",1,IF(K134="Tidak",0,"Blm Diisi")),IF(J134="A/B/C",IF(K134="A",1,IF(K134="B",0.5,IF(K134="C",0,"Blm Diisi"))),IF(J134="A/B/C/D",IF(K134="A",1,IF(K134="B",0.67,IF(K134="C",0.33,IF(K134="D",0,"Blm Diisi")))),IF(J134="A/B/C/D/E",IF(K134="A",1,IF(K134="B",0.75,IF(K134="C",0.5,IF(K134="D",0.25,IF(K134="E",0,"Blm Diisi"))))),IF(J134="%",IF(K134="","Blm Diisi",K134),IF(J134="Jumlah",IF(K134="","Blm Diisi",""),IF(J134="Rupiah",IF(K134="","Blm Diisi",""),IF(J134="","","-"))))))))</f>
        <v>1</v>
      </c>
      <c r="M134" s="121"/>
      <c r="O134" s="212" t="s">
        <v>468</v>
      </c>
      <c r="P134" s="213" t="s">
        <v>469</v>
      </c>
    </row>
    <row r="135" spans="1:16" s="103" customFormat="1" ht="31.5" customHeight="1">
      <c r="B135" s="113"/>
      <c r="C135" s="220"/>
      <c r="D135" s="220"/>
      <c r="E135" s="220"/>
      <c r="F135" s="117"/>
      <c r="G135" s="78"/>
      <c r="H135" s="124"/>
      <c r="I135" s="194"/>
      <c r="J135" s="119"/>
      <c r="K135" s="120"/>
      <c r="L135" s="118"/>
      <c r="M135" s="121"/>
      <c r="O135" s="122"/>
      <c r="P135" s="199" t="s">
        <v>623</v>
      </c>
    </row>
    <row r="136" spans="1:16" s="103" customFormat="1" ht="135" customHeight="1">
      <c r="A136" s="103">
        <v>81</v>
      </c>
      <c r="B136" s="113"/>
      <c r="C136" s="220"/>
      <c r="D136" s="220"/>
      <c r="E136" s="220"/>
      <c r="F136" s="117" t="s">
        <v>6</v>
      </c>
      <c r="G136" s="78" t="s">
        <v>199</v>
      </c>
      <c r="H136" s="124"/>
      <c r="I136" s="194" t="s">
        <v>200</v>
      </c>
      <c r="J136" s="119" t="s">
        <v>3</v>
      </c>
      <c r="K136" s="120" t="s">
        <v>29</v>
      </c>
      <c r="L136" s="118">
        <f>IF(J136="Ya/Tidak",IF(K136="Ya",1,IF(K136="Tidak",0,"Blm Diisi")),IF(J136="A/B/C",IF(K136="A",1,IF(K136="B",0.5,IF(K136="C",0,"Blm Diisi"))),IF(J136="A/B/C/D",IF(K136="A",1,IF(K136="B",0.67,IF(K136="C",0.33,IF(K136="D",0,"Blm Diisi")))),IF(J136="A/B/C/D/E",IF(K136="A",1,IF(K136="B",0.75,IF(K136="C",0.5,IF(K136="D",0.25,IF(K136="E",0,"Blm Diisi"))))),IF(J136="%",IF(K136="","Blm Diisi",K136),IF(J136="Jumlah",IF(K136="","Blm Diisi",""),IF(J136="Rupiah",IF(K136="","Blm Diisi",""),IF(J136="","","-"))))))))</f>
        <v>1</v>
      </c>
      <c r="M136" s="121"/>
      <c r="O136" s="212" t="s">
        <v>471</v>
      </c>
      <c r="P136" s="213" t="s">
        <v>602</v>
      </c>
    </row>
    <row r="137" spans="1:16" s="103" customFormat="1" ht="36" customHeight="1">
      <c r="B137" s="113"/>
      <c r="C137" s="220"/>
      <c r="D137" s="220"/>
      <c r="E137" s="220"/>
      <c r="F137" s="117"/>
      <c r="G137" s="78"/>
      <c r="H137" s="124"/>
      <c r="I137" s="194"/>
      <c r="J137" s="119"/>
      <c r="K137" s="120"/>
      <c r="L137" s="118"/>
      <c r="M137" s="121"/>
      <c r="O137" s="122"/>
      <c r="P137" s="199" t="s">
        <v>624</v>
      </c>
    </row>
    <row r="138" spans="1:16" s="103" customFormat="1" ht="105">
      <c r="A138" s="103">
        <v>82</v>
      </c>
      <c r="B138" s="113"/>
      <c r="C138" s="220"/>
      <c r="D138" s="220"/>
      <c r="E138" s="220"/>
      <c r="F138" s="117" t="s">
        <v>7</v>
      </c>
      <c r="G138" s="78" t="s">
        <v>201</v>
      </c>
      <c r="H138" s="124"/>
      <c r="I138" s="194" t="s">
        <v>202</v>
      </c>
      <c r="J138" s="119" t="s">
        <v>3</v>
      </c>
      <c r="K138" s="120" t="s">
        <v>29</v>
      </c>
      <c r="L138" s="118">
        <f>IF(J138="Ya/Tidak",IF(K138="Ya",1,IF(K138="Tidak",0,"Blm Diisi")),IF(J138="A/B/C",IF(K138="A",1,IF(K138="B",0.5,IF(K138="C",0,"Blm Diisi"))),IF(J138="A/B/C/D",IF(K138="A",1,IF(K138="B",0.67,IF(K138="C",0.33,IF(K138="D",0,"Blm Diisi")))),IF(J138="A/B/C/D/E",IF(K138="A",1,IF(K138="B",0.75,IF(K138="C",0.5,IF(K138="D",0.25,IF(K138="E",0,"Blm Diisi"))))),IF(J138="%",IF(K138="","Blm Diisi",K138),IF(J138="Jumlah",IF(K138="","Blm Diisi",""),IF(J138="Rupiah",IF(K138="","Blm Diisi",""),IF(J138="","","-"))))))))</f>
        <v>1</v>
      </c>
      <c r="M138" s="121"/>
      <c r="O138" s="212" t="s">
        <v>470</v>
      </c>
      <c r="P138" s="213" t="s">
        <v>603</v>
      </c>
    </row>
    <row r="139" spans="1:16" s="103" customFormat="1" ht="43.2">
      <c r="B139" s="113"/>
      <c r="C139" s="220"/>
      <c r="D139" s="220"/>
      <c r="E139" s="220"/>
      <c r="F139" s="117"/>
      <c r="G139" s="78"/>
      <c r="H139" s="124"/>
      <c r="I139" s="194"/>
      <c r="J139" s="119"/>
      <c r="K139" s="120"/>
      <c r="L139" s="118"/>
      <c r="M139" s="121"/>
      <c r="O139" s="122"/>
      <c r="P139" s="199" t="s">
        <v>625</v>
      </c>
    </row>
    <row r="140" spans="1:16" s="70" customFormat="1" ht="15.75" customHeight="1">
      <c r="A140" s="103">
        <v>83</v>
      </c>
      <c r="B140" s="113"/>
      <c r="C140" s="220"/>
      <c r="D140" s="220"/>
      <c r="E140" s="220" t="s">
        <v>79</v>
      </c>
      <c r="F140" s="232" t="s">
        <v>144</v>
      </c>
      <c r="G140" s="232"/>
      <c r="H140" s="114">
        <v>1.5</v>
      </c>
      <c r="I140" s="129"/>
      <c r="J140" s="114"/>
      <c r="K140" s="114"/>
      <c r="L140" s="114">
        <f>AVERAGE(L141:L147)*H140</f>
        <v>1.5</v>
      </c>
      <c r="M140" s="115">
        <f>L140/H140</f>
        <v>1</v>
      </c>
      <c r="N140" s="130"/>
      <c r="O140" s="116"/>
      <c r="P140" s="78"/>
    </row>
    <row r="141" spans="1:16" s="103" customFormat="1" ht="195">
      <c r="A141" s="103">
        <v>84</v>
      </c>
      <c r="B141" s="113"/>
      <c r="C141" s="220"/>
      <c r="D141" s="220"/>
      <c r="E141" s="220"/>
      <c r="F141" s="117" t="s">
        <v>2</v>
      </c>
      <c r="G141" s="78" t="s">
        <v>203</v>
      </c>
      <c r="H141" s="124"/>
      <c r="I141" s="194" t="s">
        <v>204</v>
      </c>
      <c r="J141" s="119" t="s">
        <v>3</v>
      </c>
      <c r="K141" s="120" t="s">
        <v>29</v>
      </c>
      <c r="L141" s="118">
        <f>IF(J141="Ya/Tidak",IF(K141="Ya",1,IF(K141="Tidak",0,"Blm Diisi")),IF(J141="A/B/C",IF(K141="A",1,IF(K141="B",0.5,IF(K141="C",0,"Blm Diisi"))),IF(J141="A/B/C/D",IF(K141="A",1,IF(K141="B",0.67,IF(K141="C",0.33,IF(K141="D",0,"Blm Diisi")))),IF(J141="A/B/C/D/E",IF(K141="A",1,IF(K141="B",0.75,IF(K141="C",0.5,IF(K141="D",0.25,IF(K141="E",0,"Blm Diisi"))))),IF(J141="%",IF(K141="","Blm Diisi",K141),IF(J141="Jumlah",IF(K141="","Blm Diisi",""),IF(J141="Rupiah",IF(K141="","Blm Diisi",""),IF(J141="","","-"))))))))</f>
        <v>1</v>
      </c>
      <c r="M141" s="121"/>
      <c r="N141" s="128"/>
      <c r="O141" s="212" t="s">
        <v>472</v>
      </c>
      <c r="P141" s="213" t="s">
        <v>473</v>
      </c>
    </row>
    <row r="142" spans="1:16" s="103" customFormat="1" ht="43.2">
      <c r="B142" s="113"/>
      <c r="C142" s="220"/>
      <c r="D142" s="220"/>
      <c r="E142" s="220"/>
      <c r="F142" s="117"/>
      <c r="G142" s="78"/>
      <c r="H142" s="124"/>
      <c r="I142" s="194"/>
      <c r="J142" s="119"/>
      <c r="K142" s="120"/>
      <c r="L142" s="118"/>
      <c r="M142" s="121"/>
      <c r="O142" s="122"/>
      <c r="P142" s="199" t="s">
        <v>626</v>
      </c>
    </row>
    <row r="143" spans="1:16" s="103" customFormat="1" ht="75">
      <c r="B143" s="113"/>
      <c r="C143" s="220"/>
      <c r="D143" s="220"/>
      <c r="E143" s="220"/>
      <c r="F143" s="117" t="s">
        <v>4</v>
      </c>
      <c r="G143" s="78" t="s">
        <v>205</v>
      </c>
      <c r="H143" s="124"/>
      <c r="I143" s="194" t="s">
        <v>206</v>
      </c>
      <c r="J143" s="119" t="s">
        <v>93</v>
      </c>
      <c r="K143" s="120" t="s">
        <v>28</v>
      </c>
      <c r="L143" s="118">
        <f t="shared" ref="L143" si="2">IF(J143="Ya/Tidak",IF(K143="Ya",1,IF(K143="Tidak",0,"Blm Diisi")),IF(J143="A/B/C",IF(K143="A",1,IF(K143="B",0.5,IF(K143="C",0,"Blm Diisi"))),IF(J143="A/B/C/D",IF(K143="A",1,IF(K143="B",0.67,IF(K143="C",0.33,IF(K143="D",0,"Blm Diisi")))),IF(J143="A/B/C/D/E",IF(K143="A",1,IF(K143="B",0.75,IF(K143="C",0.5,IF(K143="D",0.25,IF(K143="E",0,"Blm Diisi"))))),IF(J143="%",IF(K143="","Blm Diisi",K143),IF(J143="Jumlah",IF(K143="","Blm Diisi",""),IF(J143="Rupiah",IF(K143="","Blm Diisi",""),IF(J143="","","-"))))))))</f>
        <v>1</v>
      </c>
      <c r="M143" s="121"/>
      <c r="O143" s="212" t="s">
        <v>474</v>
      </c>
      <c r="P143" s="213" t="s">
        <v>475</v>
      </c>
    </row>
    <row r="144" spans="1:16" s="103" customFormat="1" ht="43.2">
      <c r="B144" s="113"/>
      <c r="C144" s="220"/>
      <c r="D144" s="220"/>
      <c r="E144" s="220"/>
      <c r="F144" s="117"/>
      <c r="G144" s="78"/>
      <c r="H144" s="124"/>
      <c r="I144" s="194"/>
      <c r="J144" s="119"/>
      <c r="K144" s="120"/>
      <c r="L144" s="118"/>
      <c r="M144" s="121"/>
      <c r="O144" s="122"/>
      <c r="P144" s="199" t="s">
        <v>627</v>
      </c>
    </row>
    <row r="145" spans="1:16" s="103" customFormat="1" ht="180">
      <c r="A145" s="103">
        <v>89</v>
      </c>
      <c r="B145" s="113"/>
      <c r="C145" s="220"/>
      <c r="D145" s="220"/>
      <c r="E145" s="220"/>
      <c r="F145" s="117" t="s">
        <v>6</v>
      </c>
      <c r="G145" s="78" t="s">
        <v>207</v>
      </c>
      <c r="H145" s="124"/>
      <c r="I145" s="194" t="s">
        <v>208</v>
      </c>
      <c r="J145" s="119" t="s">
        <v>3</v>
      </c>
      <c r="K145" s="120" t="s">
        <v>29</v>
      </c>
      <c r="L145" s="118">
        <f>IF(J145="Ya/Tidak",IF(K145="Ya",1,IF(K145="Tidak",0,"Blm Diisi")),IF(J145="A/B/C",IF(K145="A",1,IF(K145="B",0.5,IF(K145="C",0,"Blm Diisi"))),IF(J145="A/B/C/D",IF(K145="A",1,IF(K145="B",0.67,IF(K145="C",0.33,IF(K145="D",0,"Blm Diisi")))),IF(J145="A/B/C/D/E",IF(K145="A",1,IF(K145="B",0.75,IF(K145="C",0.5,IF(K145="D",0.25,IF(K145="E",0,"Blm Diisi"))))),IF(J145="%",IF(K145="","Blm Diisi",K145),IF(J145="Jumlah",IF(K145="","Blm Diisi",""),IF(J145="Rupiah",IF(K145="","Blm Diisi",""),IF(J145="","","-"))))))))</f>
        <v>1</v>
      </c>
      <c r="M145" s="121"/>
      <c r="O145" s="212" t="s">
        <v>476</v>
      </c>
      <c r="P145" s="213" t="s">
        <v>477</v>
      </c>
    </row>
    <row r="146" spans="1:16" s="103" customFormat="1" ht="43.2">
      <c r="B146" s="113"/>
      <c r="C146" s="220"/>
      <c r="D146" s="220"/>
      <c r="E146" s="220"/>
      <c r="F146" s="117"/>
      <c r="G146" s="78"/>
      <c r="H146" s="124"/>
      <c r="I146" s="194"/>
      <c r="J146" s="119"/>
      <c r="K146" s="120"/>
      <c r="L146" s="118"/>
      <c r="M146" s="121"/>
      <c r="O146" s="122"/>
      <c r="P146" s="199" t="s">
        <v>628</v>
      </c>
    </row>
    <row r="147" spans="1:16" s="103" customFormat="1" ht="135">
      <c r="A147" s="103">
        <v>90</v>
      </c>
      <c r="B147" s="113"/>
      <c r="C147" s="220"/>
      <c r="D147" s="220"/>
      <c r="E147" s="220"/>
      <c r="F147" s="117" t="s">
        <v>7</v>
      </c>
      <c r="G147" s="78" t="s">
        <v>209</v>
      </c>
      <c r="H147" s="124"/>
      <c r="I147" s="194" t="s">
        <v>210</v>
      </c>
      <c r="J147" s="119" t="s">
        <v>3</v>
      </c>
      <c r="K147" s="120" t="s">
        <v>29</v>
      </c>
      <c r="L147" s="118">
        <f>IF(J147="Ya/Tidak",IF(K147="Ya",1,IF(K147="Tidak",0,"Blm Diisi")),IF(J147="A/B/C",IF(K147="A",1,IF(K147="B",0.5,IF(K147="C",0,"Blm Diisi"))),IF(J147="A/B/C/D",IF(K147="A",1,IF(K147="B",0.67,IF(K147="C",0.33,IF(K147="D",0,"Blm Diisi")))),IF(J147="A/B/C/D/E",IF(K147="A",1,IF(K147="B",0.75,IF(K147="C",0.5,IF(K147="D",0.25,IF(K147="E",0,"Blm Diisi"))))),IF(J147="%",IF(K147="","Blm Diisi",K147),IF(J147="Jumlah",IF(K147="","Blm Diisi",""),IF(J147="Rupiah",IF(K147="","Blm Diisi",""),IF(J147="","","-"))))))))</f>
        <v>1</v>
      </c>
      <c r="M147" s="121"/>
      <c r="O147" s="212" t="s">
        <v>478</v>
      </c>
      <c r="P147" s="213" t="s">
        <v>479</v>
      </c>
    </row>
    <row r="148" spans="1:16" s="103" customFormat="1" ht="43.2">
      <c r="B148" s="113"/>
      <c r="C148" s="220"/>
      <c r="D148" s="220"/>
      <c r="E148" s="220"/>
      <c r="F148" s="117"/>
      <c r="G148" s="78"/>
      <c r="H148" s="124"/>
      <c r="I148" s="194"/>
      <c r="J148" s="119"/>
      <c r="K148" s="120"/>
      <c r="L148" s="118"/>
      <c r="M148" s="121"/>
      <c r="O148" s="122"/>
      <c r="P148" s="199" t="s">
        <v>629</v>
      </c>
    </row>
    <row r="149" spans="1:16" s="70" customFormat="1" ht="15.75" customHeight="1">
      <c r="A149" s="103">
        <v>91</v>
      </c>
      <c r="B149" s="113"/>
      <c r="C149" s="220"/>
      <c r="D149" s="220"/>
      <c r="E149" s="220" t="s">
        <v>80</v>
      </c>
      <c r="F149" s="238" t="s">
        <v>299</v>
      </c>
      <c r="G149" s="238"/>
      <c r="H149" s="114">
        <v>1.5</v>
      </c>
      <c r="I149" s="129"/>
      <c r="J149" s="114"/>
      <c r="K149" s="114"/>
      <c r="L149" s="114">
        <f>AVERAGE(L150:L155)*H149</f>
        <v>1.5</v>
      </c>
      <c r="M149" s="115">
        <f>L149/H149</f>
        <v>1</v>
      </c>
      <c r="O149" s="116"/>
      <c r="P149" s="78"/>
    </row>
    <row r="150" spans="1:16" s="103" customFormat="1" ht="15.6" customHeight="1">
      <c r="A150" s="103">
        <v>92</v>
      </c>
      <c r="B150" s="113"/>
      <c r="C150" s="133"/>
      <c r="D150" s="133"/>
      <c r="E150" s="133"/>
      <c r="F150" s="134"/>
      <c r="G150" s="78"/>
      <c r="H150" s="118"/>
      <c r="I150" s="78"/>
      <c r="J150" s="119"/>
      <c r="K150" s="120"/>
      <c r="L150" s="118" t="str">
        <f>IF(J150="Ya/Tidak",IF(K150="Ya",1,IF(K150="Tidak",0,"Blm Diisi")),IF(J150="A/B/C",IF(K150="A",1,IF(K150="B",0.5,IF(K150="C",0,"Blm Diisi"))),IF(J150="A/B/C/D",IF(K150="A",1,IF(K150="B",0.67,IF(K150="C",0.33,IF(K150="D",0,"Blm Diisi")))),IF(J150="A/B/C/D/E",IF(K150="A",1,IF(K150="B",0.75,IF(K150="C",0.5,IF(K150="D",0.25,IF(K150="E",0,"Blm Diisi"))))),IF(J150="%",IF(K150="","Blm Diisi",K150),IF(J150="Jumlah",IF(K150="","Blm Diisi",""),IF(J150="Rupiah",IF(K150="","Blm Diisi",""),IF(J150="","","-"))))))))</f>
        <v/>
      </c>
      <c r="M150" s="121"/>
      <c r="O150" s="122"/>
      <c r="P150" s="125"/>
    </row>
    <row r="151" spans="1:16" s="103" customFormat="1" ht="225">
      <c r="A151" s="103">
        <v>93</v>
      </c>
      <c r="B151" s="113"/>
      <c r="C151" s="113"/>
      <c r="D151" s="113"/>
      <c r="E151" s="113"/>
      <c r="F151" s="78" t="s">
        <v>2</v>
      </c>
      <c r="G151" s="78" t="s">
        <v>300</v>
      </c>
      <c r="H151" s="124"/>
      <c r="I151" s="194" t="s">
        <v>301</v>
      </c>
      <c r="J151" s="119" t="s">
        <v>3</v>
      </c>
      <c r="K151" s="120" t="s">
        <v>29</v>
      </c>
      <c r="L151" s="118">
        <f>IF(J151="Ya/Tidak",IF(K151="Ya",1,IF(K151="Tidak",0,"Blm Diisi")),IF(J151="A/B/C",IF(K151="A",1,IF(K151="B",0.5,IF(K151="C",0,"Blm Diisi"))),IF(J151="A/B/C/D",IF(K151="A",1,IF(K151="B",0.67,IF(K151="C",0.33,IF(K151="D",0,"Blm Diisi")))),IF(J151="A/B/C/D/E",IF(K151="A",1,IF(K151="B",0.75,IF(K151="C",0.5,IF(K151="D",0.25,IF(K151="E",0,"Blm Diisi"))))),IF(J151="%",IF(K151="","Blm Diisi",K151),IF(J151="Jumlah",IF(K151="","Blm Diisi",""),IF(J151="Rupiah",IF(K151="","Blm Diisi",""),IF(J151="","","-"))))))))</f>
        <v>1</v>
      </c>
      <c r="M151" s="121"/>
      <c r="O151" s="212" t="s">
        <v>480</v>
      </c>
      <c r="P151" s="213" t="s">
        <v>481</v>
      </c>
    </row>
    <row r="152" spans="1:16" s="103" customFormat="1" ht="43.2">
      <c r="B152" s="113"/>
      <c r="C152" s="113"/>
      <c r="D152" s="113"/>
      <c r="E152" s="113"/>
      <c r="F152" s="78"/>
      <c r="G152" s="78"/>
      <c r="H152" s="124"/>
      <c r="I152" s="194"/>
      <c r="J152" s="119"/>
      <c r="K152" s="120"/>
      <c r="L152" s="118"/>
      <c r="M152" s="121"/>
      <c r="O152" s="122"/>
      <c r="P152" s="199" t="s">
        <v>630</v>
      </c>
    </row>
    <row r="153" spans="1:16" s="103" customFormat="1" ht="120">
      <c r="A153" s="103">
        <v>94</v>
      </c>
      <c r="B153" s="113"/>
      <c r="C153" s="220"/>
      <c r="D153" s="220"/>
      <c r="E153" s="220"/>
      <c r="F153" s="117" t="s">
        <v>4</v>
      </c>
      <c r="G153" s="78" t="s">
        <v>211</v>
      </c>
      <c r="H153" s="124"/>
      <c r="I153" s="194" t="s">
        <v>302</v>
      </c>
      <c r="J153" s="119" t="s">
        <v>3</v>
      </c>
      <c r="K153" s="120" t="s">
        <v>29</v>
      </c>
      <c r="L153" s="118">
        <f>IF(J153="Ya/Tidak",IF(K153="Ya",1,IF(K153="Tidak",0,"Blm Diisi")),IF(J153="A/B/C",IF(K153="A",1,IF(K153="B",0.5,IF(K153="C",0,"Blm Diisi"))),IF(J153="A/B/C/D",IF(K153="A",1,IF(K153="B",0.67,IF(K153="C",0.33,IF(K153="D",0,"Blm Diisi")))),IF(J153="A/B/C/D/E",IF(K153="A",1,IF(K153="B",0.75,IF(K153="C",0.5,IF(K153="D",0.25,IF(K153="E",0,"Blm Diisi"))))),IF(J153="%",IF(K153="","Blm Diisi",K153),IF(J153="Jumlah",IF(K153="","Blm Diisi",""),IF(J153="Rupiah",IF(K153="","Blm Diisi",""),IF(J153="","","-"))))))))</f>
        <v>1</v>
      </c>
      <c r="M153" s="121"/>
      <c r="O153" s="212" t="s">
        <v>482</v>
      </c>
      <c r="P153" s="213" t="s">
        <v>483</v>
      </c>
    </row>
    <row r="154" spans="1:16" s="103" customFormat="1" ht="43.2">
      <c r="B154" s="113"/>
      <c r="C154" s="220"/>
      <c r="D154" s="220"/>
      <c r="E154" s="220"/>
      <c r="F154" s="117"/>
      <c r="G154" s="78"/>
      <c r="H154" s="124"/>
      <c r="I154" s="194"/>
      <c r="J154" s="119"/>
      <c r="K154" s="120"/>
      <c r="L154" s="118"/>
      <c r="M154" s="121"/>
      <c r="O154" s="122"/>
      <c r="P154" s="199" t="s">
        <v>631</v>
      </c>
    </row>
    <row r="155" spans="1:16" s="103" customFormat="1" ht="180">
      <c r="A155" s="103">
        <v>95</v>
      </c>
      <c r="B155" s="113"/>
      <c r="C155" s="220"/>
      <c r="D155" s="220"/>
      <c r="E155" s="220"/>
      <c r="F155" s="117" t="s">
        <v>6</v>
      </c>
      <c r="G155" s="78" t="s">
        <v>212</v>
      </c>
      <c r="H155" s="124"/>
      <c r="I155" s="194" t="s">
        <v>303</v>
      </c>
      <c r="J155" s="119" t="s">
        <v>3</v>
      </c>
      <c r="K155" s="120" t="s">
        <v>29</v>
      </c>
      <c r="L155" s="118">
        <f>IF(J155="Ya/Tidak",IF(K155="Ya",1,IF(K155="Tidak",0,"Blm Diisi")),IF(J155="A/B/C",IF(K155="A",1,IF(K155="B",0.5,IF(K155="C",0,"Blm Diisi"))),IF(J155="A/B/C/D",IF(K155="A",1,IF(K155="B",0.67,IF(K155="C",0.33,IF(K155="D",0,"Blm Diisi")))),IF(J155="A/B/C/D/E",IF(K155="A",1,IF(K155="B",0.75,IF(K155="C",0.5,IF(K155="D",0.25,IF(K155="E",0,"Blm Diisi"))))),IF(J155="%",IF(K155="","Blm Diisi",K155),IF(J155="Jumlah",IF(K155="","Blm Diisi",""),IF(J155="Rupiah",IF(K155="","Blm Diisi",""),IF(J155="","","-"))))))))</f>
        <v>1</v>
      </c>
      <c r="M155" s="121"/>
      <c r="O155" s="212" t="s">
        <v>484</v>
      </c>
      <c r="P155" s="213" t="s">
        <v>485</v>
      </c>
    </row>
    <row r="156" spans="1:16" s="103" customFormat="1" ht="43.2">
      <c r="B156" s="113"/>
      <c r="C156" s="220"/>
      <c r="D156" s="220"/>
      <c r="E156" s="220"/>
      <c r="F156" s="117"/>
      <c r="G156" s="78"/>
      <c r="H156" s="124"/>
      <c r="I156" s="194"/>
      <c r="J156" s="119"/>
      <c r="K156" s="120"/>
      <c r="L156" s="118"/>
      <c r="M156" s="121"/>
      <c r="O156" s="122"/>
      <c r="P156" s="199" t="s">
        <v>632</v>
      </c>
    </row>
    <row r="157" spans="1:16" s="70" customFormat="1" ht="15.75" customHeight="1">
      <c r="A157" s="103">
        <v>96</v>
      </c>
      <c r="B157" s="113"/>
      <c r="C157" s="220"/>
      <c r="D157" s="220"/>
      <c r="E157" s="220" t="s">
        <v>81</v>
      </c>
      <c r="F157" s="232" t="s">
        <v>213</v>
      </c>
      <c r="G157" s="232"/>
      <c r="H157" s="114">
        <v>1.5</v>
      </c>
      <c r="I157" s="129"/>
      <c r="J157" s="114"/>
      <c r="K157" s="114"/>
      <c r="L157" s="114">
        <f>AVERAGE(L158:L166)*H157</f>
        <v>1.5</v>
      </c>
      <c r="M157" s="115">
        <f>L157/H157</f>
        <v>1</v>
      </c>
      <c r="N157" s="130"/>
      <c r="O157" s="116"/>
      <c r="P157" s="78"/>
    </row>
    <row r="158" spans="1:16" s="103" customFormat="1" ht="135" customHeight="1">
      <c r="A158" s="103">
        <v>97</v>
      </c>
      <c r="B158" s="113"/>
      <c r="C158" s="220"/>
      <c r="D158" s="220"/>
      <c r="E158" s="220"/>
      <c r="F158" s="117" t="s">
        <v>2</v>
      </c>
      <c r="G158" s="78" t="s">
        <v>214</v>
      </c>
      <c r="H158" s="124"/>
      <c r="I158" s="194" t="s">
        <v>118</v>
      </c>
      <c r="J158" s="119" t="s">
        <v>9</v>
      </c>
      <c r="K158" s="120" t="s">
        <v>29</v>
      </c>
      <c r="L158" s="118">
        <f>IF(J158="Ya/Tidak",IF(K158="Ya",1,IF(K158="Tidak",0,"Blm Diisi")),IF(J158="A/B/C",IF(K158="A",1,IF(K158="B",0.5,IF(K158="C",0,"Blm Diisi"))),IF(J158="A/B/C/D",IF(K158="A",1,IF(K158="B",0.67,IF(K158="C",0.33,IF(K158="D",0,"Blm Diisi")))),IF(J158="A/B/C/D/E",IF(K158="A",1,IF(K158="B",0.75,IF(K158="C",0.5,IF(K158="D",0.25,IF(K158="E",0,"Blm Diisi"))))),IF(J158="%",IF(K158="","Blm Diisi",K158),IF(J158="Jumlah",IF(K158="","Blm Diisi",""),IF(J158="Rupiah",IF(K158="","Blm Diisi",""),IF(J158="","","-"))))))))</f>
        <v>1</v>
      </c>
      <c r="M158" s="121"/>
      <c r="N158" s="128"/>
      <c r="O158" s="212" t="s">
        <v>486</v>
      </c>
      <c r="P158" s="213" t="s">
        <v>487</v>
      </c>
    </row>
    <row r="159" spans="1:16" s="103" customFormat="1" ht="42" customHeight="1">
      <c r="B159" s="113"/>
      <c r="C159" s="220"/>
      <c r="D159" s="220"/>
      <c r="E159" s="220"/>
      <c r="F159" s="117"/>
      <c r="G159" s="78"/>
      <c r="H159" s="124"/>
      <c r="I159" s="194"/>
      <c r="J159" s="119"/>
      <c r="K159" s="120"/>
      <c r="L159" s="118"/>
      <c r="M159" s="121"/>
      <c r="O159" s="122"/>
      <c r="P159" s="199" t="s">
        <v>633</v>
      </c>
    </row>
    <row r="160" spans="1:16" s="103" customFormat="1" ht="165">
      <c r="A160" s="103">
        <v>98</v>
      </c>
      <c r="B160" s="113"/>
      <c r="C160" s="220"/>
      <c r="D160" s="220"/>
      <c r="E160" s="220"/>
      <c r="F160" s="117" t="s">
        <v>4</v>
      </c>
      <c r="G160" s="78" t="s">
        <v>215</v>
      </c>
      <c r="H160" s="124"/>
      <c r="I160" s="194" t="s">
        <v>216</v>
      </c>
      <c r="J160" s="119" t="s">
        <v>9</v>
      </c>
      <c r="K160" s="120" t="s">
        <v>29</v>
      </c>
      <c r="L160" s="118">
        <f>IF(J160="Ya/Tidak",IF(K160="Ya",1,IF(K160="Tidak",0,"Blm Diisi")),IF(J160="A/B/C",IF(K160="A",1,IF(K160="B",0.5,IF(K160="C",0,"Blm Diisi"))),IF(J160="A/B/C/D",IF(K160="A",1,IF(K160="B",0.67,IF(K160="C",0.33,IF(K160="D",0,"Blm Diisi")))),IF(J160="A/B/C/D/E",IF(K160="A",1,IF(K160="B",0.75,IF(K160="C",0.5,IF(K160="D",0.25,IF(K160="E",0,"Blm Diisi"))))),IF(J160="%",IF(K160="","Blm Diisi",K160),IF(J160="Jumlah",IF(K160="","Blm Diisi",""),IF(J160="Rupiah",IF(K160="","Blm Diisi",""),IF(J160="","","-"))))))))</f>
        <v>1</v>
      </c>
      <c r="M160" s="121"/>
      <c r="O160" s="212" t="s">
        <v>488</v>
      </c>
      <c r="P160" s="213" t="s">
        <v>489</v>
      </c>
    </row>
    <row r="161" spans="1:16" s="103" customFormat="1" ht="43.2">
      <c r="B161" s="113"/>
      <c r="C161" s="220"/>
      <c r="D161" s="220"/>
      <c r="E161" s="220"/>
      <c r="F161" s="117"/>
      <c r="G161" s="78"/>
      <c r="H161" s="124"/>
      <c r="I161" s="194"/>
      <c r="J161" s="119"/>
      <c r="K161" s="120"/>
      <c r="L161" s="118"/>
      <c r="M161" s="121"/>
      <c r="O161" s="122"/>
      <c r="P161" s="199" t="s">
        <v>634</v>
      </c>
    </row>
    <row r="162" spans="1:16" s="103" customFormat="1" ht="225">
      <c r="A162" s="103">
        <v>99</v>
      </c>
      <c r="B162" s="113"/>
      <c r="C162" s="220"/>
      <c r="D162" s="220"/>
      <c r="E162" s="220"/>
      <c r="F162" s="117" t="s">
        <v>6</v>
      </c>
      <c r="G162" s="78" t="s">
        <v>217</v>
      </c>
      <c r="H162" s="124"/>
      <c r="I162" s="194" t="s">
        <v>218</v>
      </c>
      <c r="J162" s="119" t="s">
        <v>9</v>
      </c>
      <c r="K162" s="120" t="s">
        <v>29</v>
      </c>
      <c r="L162" s="118">
        <f>IF(J162="Ya/Tidak",IF(K162="Ya",1,IF(K162="Tidak",0,"Blm Diisi")),IF(J162="A/B/C",IF(K162="A",1,IF(K162="B",0.5,IF(K162="C",0,"Blm Diisi"))),IF(J162="A/B/C/D",IF(K162="A",1,IF(K162="B",0.67,IF(K162="C",0.33,IF(K162="D",0,"Blm Diisi")))),IF(J162="A/B/C/D/E",IF(K162="A",1,IF(K162="B",0.75,IF(K162="C",0.5,IF(K162="D",0.25,IF(K162="E",0,"Blm Diisi"))))),IF(J162="%",IF(K162="","Blm Diisi",K162),IF(J162="Jumlah",IF(K162="","Blm Diisi",""),IF(J162="Rupiah",IF(K162="","Blm Diisi",""),IF(J162="","","-"))))))))</f>
        <v>1</v>
      </c>
      <c r="M162" s="121"/>
      <c r="O162" s="212" t="s">
        <v>490</v>
      </c>
      <c r="P162" s="213" t="s">
        <v>491</v>
      </c>
    </row>
    <row r="163" spans="1:16" s="103" customFormat="1" ht="43.2">
      <c r="B163" s="113"/>
      <c r="C163" s="220"/>
      <c r="D163" s="220"/>
      <c r="E163" s="220"/>
      <c r="F163" s="117"/>
      <c r="G163" s="78"/>
      <c r="H163" s="124"/>
      <c r="I163" s="194"/>
      <c r="J163" s="119"/>
      <c r="K163" s="120"/>
      <c r="L163" s="118"/>
      <c r="M163" s="121"/>
      <c r="O163" s="122"/>
      <c r="P163" s="199" t="s">
        <v>635</v>
      </c>
    </row>
    <row r="164" spans="1:16" s="103" customFormat="1" ht="104.25" customHeight="1">
      <c r="A164" s="103">
        <v>100</v>
      </c>
      <c r="B164" s="113"/>
      <c r="C164" s="220"/>
      <c r="D164" s="220"/>
      <c r="E164" s="220"/>
      <c r="F164" s="117" t="s">
        <v>7</v>
      </c>
      <c r="G164" s="78" t="s">
        <v>219</v>
      </c>
      <c r="H164" s="124"/>
      <c r="I164" s="194" t="s">
        <v>220</v>
      </c>
      <c r="J164" s="119" t="s">
        <v>3</v>
      </c>
      <c r="K164" s="120" t="s">
        <v>29</v>
      </c>
      <c r="L164" s="118">
        <f>IF(J164="Ya/Tidak",IF(K164="Ya",1,IF(K164="Tidak",0,"Blm Diisi")),IF(J164="A/B/C",IF(K164="A",1,IF(K164="B",0.5,IF(K164="C",0,"Blm Diisi"))),IF(J164="A/B/C/D",IF(K164="A",1,IF(K164="B",0.67,IF(K164="C",0.33,IF(K164="D",0,"Blm Diisi")))),IF(J164="A/B/C/D/E",IF(K164="A",1,IF(K164="B",0.75,IF(K164="C",0.5,IF(K164="D",0.25,IF(K164="E",0,"Blm Diisi"))))),IF(J164="%",IF(K164="","Blm Diisi",K164),IF(J164="Jumlah",IF(K164="","Blm Diisi",""),IF(J164="Rupiah",IF(K164="","Blm Diisi",""),IF(J164="","","-"))))))))</f>
        <v>1</v>
      </c>
      <c r="M164" s="121"/>
      <c r="O164" s="212" t="s">
        <v>492</v>
      </c>
      <c r="P164" s="213" t="s">
        <v>493</v>
      </c>
    </row>
    <row r="165" spans="1:16" s="103" customFormat="1" ht="43.2">
      <c r="B165" s="113"/>
      <c r="C165" s="220"/>
      <c r="D165" s="220"/>
      <c r="E165" s="220"/>
      <c r="F165" s="117"/>
      <c r="G165" s="78"/>
      <c r="H165" s="124"/>
      <c r="I165" s="194"/>
      <c r="J165" s="119"/>
      <c r="K165" s="120"/>
      <c r="L165" s="118"/>
      <c r="M165" s="121"/>
      <c r="O165" s="122"/>
      <c r="P165" s="199" t="s">
        <v>636</v>
      </c>
    </row>
    <row r="166" spans="1:16" s="103" customFormat="1" ht="96.75" customHeight="1">
      <c r="A166" s="103">
        <v>101</v>
      </c>
      <c r="B166" s="113"/>
      <c r="C166" s="220"/>
      <c r="D166" s="220"/>
      <c r="E166" s="220"/>
      <c r="F166" s="117" t="s">
        <v>8</v>
      </c>
      <c r="G166" s="78" t="s">
        <v>221</v>
      </c>
      <c r="H166" s="124"/>
      <c r="I166" s="194" t="s">
        <v>222</v>
      </c>
      <c r="J166" s="119" t="s">
        <v>3</v>
      </c>
      <c r="K166" s="120" t="s">
        <v>29</v>
      </c>
      <c r="L166" s="118">
        <f>IF(J166="Ya/Tidak",IF(K166="Ya",1,IF(K166="Tidak",0,"Blm Diisi")),IF(J166="A/B/C",IF(K166="A",1,IF(K166="B",0.5,IF(K166="C",0,"Blm Diisi"))),IF(J166="A/B/C/D",IF(K166="A",1,IF(K166="B",0.67,IF(K166="C",0.33,IF(K166="D",0,"Blm Diisi")))),IF(J166="A/B/C/D/E",IF(K166="A",1,IF(K166="B",0.75,IF(K166="C",0.5,IF(K166="D",0.25,IF(K166="E",0,"Blm Diisi"))))),IF(J166="%",IF(K166="","Blm Diisi",K166),IF(J166="Jumlah",IF(K166="","Blm Diisi",""),IF(J166="Rupiah",IF(K166="","Blm Diisi",""),IF(J166="","","-"))))))))</f>
        <v>1</v>
      </c>
      <c r="M166" s="121"/>
      <c r="O166" s="212" t="s">
        <v>494</v>
      </c>
      <c r="P166" s="213" t="s">
        <v>604</v>
      </c>
    </row>
    <row r="167" spans="1:16" s="103" customFormat="1" ht="43.2">
      <c r="B167" s="113"/>
      <c r="C167" s="220"/>
      <c r="D167" s="220"/>
      <c r="E167" s="220"/>
      <c r="F167" s="117"/>
      <c r="G167" s="78"/>
      <c r="H167" s="124"/>
      <c r="I167" s="194"/>
      <c r="J167" s="119"/>
      <c r="K167" s="120"/>
      <c r="L167" s="118"/>
      <c r="M167" s="121"/>
      <c r="O167" s="122"/>
      <c r="P167" s="199" t="s">
        <v>637</v>
      </c>
    </row>
    <row r="168" spans="1:16" s="70" customFormat="1" ht="40.5" customHeight="1">
      <c r="A168" s="103">
        <v>102</v>
      </c>
      <c r="B168" s="79"/>
      <c r="C168" s="80"/>
      <c r="D168" s="81" t="s">
        <v>18</v>
      </c>
      <c r="E168" s="226" t="s">
        <v>375</v>
      </c>
      <c r="F168" s="226"/>
      <c r="G168" s="226"/>
      <c r="H168" s="82">
        <v>5</v>
      </c>
      <c r="I168" s="83"/>
      <c r="J168" s="82"/>
      <c r="K168" s="82"/>
      <c r="L168" s="82">
        <f>SUM(L169,L178,L198,L205,L191)</f>
        <v>4.8900000000000006</v>
      </c>
      <c r="M168" s="84">
        <f>L168/H168</f>
        <v>0.97800000000000009</v>
      </c>
      <c r="N168" s="87"/>
      <c r="O168" s="85"/>
      <c r="P168" s="88"/>
    </row>
    <row r="169" spans="1:16" s="70" customFormat="1" ht="15.75" customHeight="1">
      <c r="A169" s="103">
        <v>103</v>
      </c>
      <c r="B169" s="113"/>
      <c r="C169" s="220"/>
      <c r="D169" s="220"/>
      <c r="E169" s="220" t="s">
        <v>74</v>
      </c>
      <c r="F169" s="232" t="s">
        <v>376</v>
      </c>
      <c r="G169" s="232"/>
      <c r="H169" s="114">
        <v>1</v>
      </c>
      <c r="I169" s="129"/>
      <c r="J169" s="114"/>
      <c r="K169" s="114"/>
      <c r="L169" s="114">
        <f>AVERAGE(L170:L176)*H169</f>
        <v>1</v>
      </c>
      <c r="M169" s="115">
        <f>L169/H169</f>
        <v>1</v>
      </c>
      <c r="N169" s="130"/>
      <c r="O169" s="116"/>
      <c r="P169" s="78"/>
    </row>
    <row r="170" spans="1:16" s="103" customFormat="1" ht="380.25" customHeight="1">
      <c r="A170" s="103">
        <v>104</v>
      </c>
      <c r="B170" s="113"/>
      <c r="C170" s="220"/>
      <c r="D170" s="220"/>
      <c r="E170" s="220"/>
      <c r="F170" s="117" t="s">
        <v>2</v>
      </c>
      <c r="G170" s="78" t="s">
        <v>229</v>
      </c>
      <c r="H170" s="124"/>
      <c r="I170" s="194" t="s">
        <v>304</v>
      </c>
      <c r="J170" s="119" t="s">
        <v>5</v>
      </c>
      <c r="K170" s="120" t="s">
        <v>29</v>
      </c>
      <c r="L170" s="118">
        <f>IF(J170="Ya/Tidak",IF(K170="Ya",1,IF(K170="Tidak",0,"Blm Diisi")),IF(J170="A/B/C",IF(K170="A",1,IF(K170="B",0.5,IF(K170="C",0,"Blm Diisi"))),IF(J170="A/B/C/D",IF(K170="A",1,IF(K170="B",0.67,IF(K170="C",0.33,IF(K170="D",0,"Blm Diisi")))),IF(J170="A/B/C/D/E",IF(K170="A",1,IF(K170="B",0.75,IF(K170="C",0.5,IF(K170="D",0.25,IF(K170="E",0,"Blm Diisi"))))),IF(J170="%",IF(K170="","Blm Diisi",K170),IF(J170="Jumlah",IF(K170="","Blm Diisi",""),IF(J170="Rupiah",IF(K170="","Blm Diisi",""),IF(J170="","","-"))))))))</f>
        <v>1</v>
      </c>
      <c r="M170" s="121"/>
      <c r="N170" s="128"/>
      <c r="O170" s="122" t="s">
        <v>589</v>
      </c>
      <c r="P170" s="123" t="s">
        <v>549</v>
      </c>
    </row>
    <row r="171" spans="1:16" s="103" customFormat="1" ht="52.5" customHeight="1">
      <c r="B171" s="113"/>
      <c r="C171" s="220"/>
      <c r="D171" s="220"/>
      <c r="E171" s="220"/>
      <c r="F171" s="117"/>
      <c r="G171" s="78"/>
      <c r="H171" s="124"/>
      <c r="I171" s="194"/>
      <c r="J171" s="119"/>
      <c r="K171" s="120"/>
      <c r="L171" s="118"/>
      <c r="M171" s="121"/>
      <c r="O171" s="122"/>
      <c r="P171" s="196" t="s">
        <v>692</v>
      </c>
    </row>
    <row r="172" spans="1:16" s="103" customFormat="1" ht="264.75" customHeight="1">
      <c r="A172" s="103">
        <v>105</v>
      </c>
      <c r="B172" s="113"/>
      <c r="C172" s="220"/>
      <c r="D172" s="220"/>
      <c r="E172" s="220"/>
      <c r="F172" s="117" t="s">
        <v>4</v>
      </c>
      <c r="G172" s="78" t="s">
        <v>230</v>
      </c>
      <c r="H172" s="124"/>
      <c r="I172" s="194" t="s">
        <v>305</v>
      </c>
      <c r="J172" s="119" t="s">
        <v>9</v>
      </c>
      <c r="K172" s="120" t="s">
        <v>29</v>
      </c>
      <c r="L172" s="118">
        <f>IF(J172="Ya/Tidak",IF(K172="Ya",1,IF(K172="Tidak",0,"Blm Diisi")),IF(J172="A/B/C",IF(K172="A",1,IF(K172="B",0.5,IF(K172="C",0,"Blm Diisi"))),IF(J172="A/B/C/D",IF(K172="A",1,IF(K172="B",0.67,IF(K172="C",0.33,IF(K172="D",0,"Blm Diisi")))),IF(J172="A/B/C/D/E",IF(K172="A",1,IF(K172="B",0.75,IF(K172="C",0.5,IF(K172="D",0.25,IF(K172="E",0,"Blm Diisi"))))),IF(J172="%",IF(K172="","Blm Diisi",K172),IF(J172="Jumlah",IF(K172="","Blm Diisi",""),IF(J172="Rupiah",IF(K172="","Blm Diisi",""),IF(J172="","","-"))))))))</f>
        <v>1</v>
      </c>
      <c r="M172" s="121"/>
      <c r="O172" s="122" t="s">
        <v>591</v>
      </c>
      <c r="P172" s="217" t="s">
        <v>550</v>
      </c>
    </row>
    <row r="173" spans="1:16" s="103" customFormat="1" ht="37.049999999999997" customHeight="1">
      <c r="B173" s="113"/>
      <c r="C173" s="220"/>
      <c r="D173" s="220"/>
      <c r="E173" s="220"/>
      <c r="F173" s="117"/>
      <c r="G173" s="78"/>
      <c r="H173" s="124"/>
      <c r="I173" s="194"/>
      <c r="J173" s="119"/>
      <c r="K173" s="120"/>
      <c r="L173" s="118"/>
      <c r="M173" s="121"/>
      <c r="O173" s="122"/>
      <c r="P173" s="196" t="s">
        <v>693</v>
      </c>
    </row>
    <row r="174" spans="1:16" s="103" customFormat="1" ht="374.25" customHeight="1">
      <c r="A174" s="103">
        <v>106</v>
      </c>
      <c r="B174" s="113"/>
      <c r="C174" s="220"/>
      <c r="D174" s="220"/>
      <c r="E174" s="220"/>
      <c r="F174" s="117" t="s">
        <v>6</v>
      </c>
      <c r="G174" s="78" t="s">
        <v>231</v>
      </c>
      <c r="H174" s="124"/>
      <c r="I174" s="194" t="s">
        <v>306</v>
      </c>
      <c r="J174" s="119" t="s">
        <v>9</v>
      </c>
      <c r="K174" s="120" t="s">
        <v>29</v>
      </c>
      <c r="L174" s="118">
        <f>IF(J174="Ya/Tidak",IF(K174="Ya",1,IF(K174="Tidak",0,"Blm Diisi")),IF(J174="A/B/C",IF(K174="A",1,IF(K174="B",0.5,IF(K174="C",0,"Blm Diisi"))),IF(J174="A/B/C/D",IF(K174="A",1,IF(K174="B",0.67,IF(K174="C",0.33,IF(K174="D",0,"Blm Diisi")))),IF(J174="A/B/C/D/E",IF(K174="A",1,IF(K174="B",0.75,IF(K174="C",0.5,IF(K174="D",0.25,IF(K174="E",0,"Blm Diisi"))))),IF(J174="%",IF(K174="","Blm Diisi",K174),IF(J174="Jumlah",IF(K174="","Blm Diisi",""),IF(J174="Rupiah",IF(K174="","Blm Diisi",""),IF(J174="","","-"))))))))</f>
        <v>1</v>
      </c>
      <c r="M174" s="121"/>
      <c r="O174" s="122" t="s">
        <v>592</v>
      </c>
      <c r="P174" s="194" t="s">
        <v>551</v>
      </c>
    </row>
    <row r="175" spans="1:16" s="103" customFormat="1" ht="60.75" customHeight="1">
      <c r="B175" s="113"/>
      <c r="C175" s="220"/>
      <c r="D175" s="220"/>
      <c r="E175" s="220"/>
      <c r="F175" s="117"/>
      <c r="G175" s="78"/>
      <c r="H175" s="124"/>
      <c r="I175" s="194"/>
      <c r="J175" s="119"/>
      <c r="K175" s="120"/>
      <c r="L175" s="118"/>
      <c r="M175" s="121"/>
      <c r="O175" s="122"/>
      <c r="P175" s="199" t="s">
        <v>694</v>
      </c>
    </row>
    <row r="176" spans="1:16" s="103" customFormat="1" ht="378.75" customHeight="1">
      <c r="B176" s="113"/>
      <c r="C176" s="220"/>
      <c r="D176" s="220"/>
      <c r="E176" s="220"/>
      <c r="F176" s="117" t="s">
        <v>7</v>
      </c>
      <c r="G176" s="78" t="s">
        <v>232</v>
      </c>
      <c r="H176" s="124"/>
      <c r="I176" s="194" t="s">
        <v>233</v>
      </c>
      <c r="J176" s="119" t="s">
        <v>93</v>
      </c>
      <c r="K176" s="120" t="s">
        <v>28</v>
      </c>
      <c r="L176" s="118">
        <f t="shared" ref="L176" si="3">IF(J176="Ya/Tidak",IF(K176="Ya",1,IF(K176="Tidak",0,"Blm Diisi")),IF(J176="A/B/C",IF(K176="A",1,IF(K176="B",0.5,IF(K176="C",0,"Blm Diisi"))),IF(J176="A/B/C/D",IF(K176="A",1,IF(K176="B",0.67,IF(K176="C",0.33,IF(K176="D",0,"Blm Diisi")))),IF(J176="A/B/C/D/E",IF(K176="A",1,IF(K176="B",0.75,IF(K176="C",0.5,IF(K176="D",0.25,IF(K176="E",0,"Blm Diisi"))))),IF(J176="%",IF(K176="","Blm Diisi",K176),IF(J176="Jumlah",IF(K176="","Blm Diisi",""),IF(J176="Rupiah",IF(K176="","Blm Diisi",""),IF(J176="","","-"))))))))</f>
        <v>1</v>
      </c>
      <c r="M176" s="121"/>
      <c r="O176" s="122" t="s">
        <v>593</v>
      </c>
      <c r="P176" s="194" t="s">
        <v>552</v>
      </c>
    </row>
    <row r="177" spans="1:16" s="103" customFormat="1" ht="32.25" customHeight="1">
      <c r="B177" s="113"/>
      <c r="C177" s="220"/>
      <c r="D177" s="220"/>
      <c r="E177" s="220"/>
      <c r="F177" s="117"/>
      <c r="G177" s="78"/>
      <c r="H177" s="124"/>
      <c r="I177" s="194"/>
      <c r="J177" s="119"/>
      <c r="K177" s="120"/>
      <c r="L177" s="118"/>
      <c r="M177" s="121"/>
      <c r="O177" s="122"/>
      <c r="P177" s="199" t="s">
        <v>695</v>
      </c>
    </row>
    <row r="178" spans="1:16" s="70" customFormat="1" ht="38.25" customHeight="1">
      <c r="A178" s="103">
        <v>108</v>
      </c>
      <c r="B178" s="113"/>
      <c r="C178" s="220"/>
      <c r="D178" s="220"/>
      <c r="E178" s="220" t="s">
        <v>78</v>
      </c>
      <c r="F178" s="232" t="s">
        <v>234</v>
      </c>
      <c r="G178" s="232"/>
      <c r="H178" s="114">
        <v>1</v>
      </c>
      <c r="I178" s="129"/>
      <c r="J178" s="114"/>
      <c r="K178" s="114"/>
      <c r="L178" s="114">
        <f>AVERAGE(L179:L189)*H178</f>
        <v>0.89</v>
      </c>
      <c r="M178" s="115">
        <f>L178/H178</f>
        <v>0.89</v>
      </c>
      <c r="N178" s="130"/>
      <c r="O178" s="116" t="s">
        <v>590</v>
      </c>
      <c r="P178" s="78"/>
    </row>
    <row r="179" spans="1:16" s="103" customFormat="1" ht="345" customHeight="1">
      <c r="A179" s="103">
        <v>109</v>
      </c>
      <c r="B179" s="113"/>
      <c r="C179" s="220"/>
      <c r="D179" s="220"/>
      <c r="E179" s="220"/>
      <c r="F179" s="117" t="s">
        <v>2</v>
      </c>
      <c r="G179" s="78" t="s">
        <v>235</v>
      </c>
      <c r="H179" s="124"/>
      <c r="I179" s="194" t="s">
        <v>307</v>
      </c>
      <c r="J179" s="119" t="s">
        <v>5</v>
      </c>
      <c r="K179" s="120" t="s">
        <v>29</v>
      </c>
      <c r="L179" s="118">
        <f t="shared" ref="L179:L189" si="4">IF(J179="Ya/Tidak",IF(K179="Ya",1,IF(K179="Tidak",0,"Blm Diisi")),IF(J179="A/B/C",IF(K179="A",1,IF(K179="B",0.5,IF(K179="C",0,"Blm Diisi"))),IF(J179="A/B/C/D",IF(K179="A",1,IF(K179="B",0.67,IF(K179="C",0.33,IF(K179="D",0,"Blm Diisi")))),IF(J179="A/B/C/D/E",IF(K179="A",1,IF(K179="B",0.75,IF(K179="C",0.5,IF(K179="D",0.25,IF(K179="E",0,"Blm Diisi"))))),IF(J179="%",IF(K179="","Blm Diisi",K179),IF(J179="Jumlah",IF(K179="","Blm Diisi",""),IF(J179="Rupiah",IF(K179="","Blm Diisi",""),IF(J179="","","-"))))))))</f>
        <v>1</v>
      </c>
      <c r="M179" s="121"/>
      <c r="N179" s="128"/>
      <c r="O179" s="122" t="s">
        <v>595</v>
      </c>
      <c r="P179" s="194" t="s">
        <v>553</v>
      </c>
    </row>
    <row r="180" spans="1:16" s="103" customFormat="1" ht="45.75" customHeight="1">
      <c r="B180" s="113"/>
      <c r="C180" s="220"/>
      <c r="D180" s="220"/>
      <c r="E180" s="220"/>
      <c r="F180" s="117"/>
      <c r="G180" s="78"/>
      <c r="H180" s="124"/>
      <c r="I180" s="194"/>
      <c r="J180" s="119"/>
      <c r="K180" s="120"/>
      <c r="L180" s="118"/>
      <c r="M180" s="121"/>
      <c r="O180" s="122" t="s">
        <v>594</v>
      </c>
      <c r="P180" s="199" t="s">
        <v>695</v>
      </c>
    </row>
    <row r="181" spans="1:16" s="103" customFormat="1" ht="330" customHeight="1">
      <c r="A181" s="103">
        <v>110</v>
      </c>
      <c r="B181" s="113"/>
      <c r="C181" s="220"/>
      <c r="D181" s="220"/>
      <c r="E181" s="220"/>
      <c r="F181" s="117" t="s">
        <v>4</v>
      </c>
      <c r="G181" s="78" t="s">
        <v>236</v>
      </c>
      <c r="H181" s="124"/>
      <c r="I181" s="194" t="s">
        <v>308</v>
      </c>
      <c r="J181" s="119" t="s">
        <v>9</v>
      </c>
      <c r="K181" s="120" t="s">
        <v>585</v>
      </c>
      <c r="L181" s="118">
        <f t="shared" si="4"/>
        <v>0.67</v>
      </c>
      <c r="M181" s="121"/>
      <c r="O181" s="122" t="s">
        <v>596</v>
      </c>
      <c r="P181" s="194" t="s">
        <v>554</v>
      </c>
    </row>
    <row r="182" spans="1:16" s="103" customFormat="1" ht="57.6">
      <c r="B182" s="113"/>
      <c r="C182" s="220"/>
      <c r="D182" s="220"/>
      <c r="E182" s="220"/>
      <c r="F182" s="117"/>
      <c r="G182" s="78"/>
      <c r="H182" s="124"/>
      <c r="I182" s="194"/>
      <c r="J182" s="119"/>
      <c r="K182" s="120"/>
      <c r="L182" s="118"/>
      <c r="M182" s="121"/>
      <c r="O182" s="122"/>
      <c r="P182" s="199" t="s">
        <v>696</v>
      </c>
    </row>
    <row r="183" spans="1:16" s="103" customFormat="1" ht="312" customHeight="1">
      <c r="A183" s="103">
        <v>111</v>
      </c>
      <c r="B183" s="113"/>
      <c r="C183" s="220"/>
      <c r="D183" s="220"/>
      <c r="E183" s="220"/>
      <c r="F183" s="117" t="s">
        <v>6</v>
      </c>
      <c r="G183" s="78" t="s">
        <v>237</v>
      </c>
      <c r="H183" s="124"/>
      <c r="I183" s="194" t="s">
        <v>238</v>
      </c>
      <c r="J183" s="119" t="s">
        <v>9</v>
      </c>
      <c r="K183" s="120" t="s">
        <v>29</v>
      </c>
      <c r="L183" s="118">
        <f t="shared" si="4"/>
        <v>1</v>
      </c>
      <c r="M183" s="121"/>
      <c r="N183" s="127"/>
      <c r="O183" s="122" t="s">
        <v>599</v>
      </c>
      <c r="P183" s="194" t="s">
        <v>555</v>
      </c>
    </row>
    <row r="184" spans="1:16" s="103" customFormat="1" ht="46.5" customHeight="1">
      <c r="B184" s="113"/>
      <c r="C184" s="220"/>
      <c r="D184" s="220"/>
      <c r="E184" s="220"/>
      <c r="F184" s="117"/>
      <c r="G184" s="78"/>
      <c r="H184" s="124"/>
      <c r="I184" s="194"/>
      <c r="J184" s="119"/>
      <c r="K184" s="120"/>
      <c r="L184" s="118"/>
      <c r="M184" s="121"/>
      <c r="O184" s="122" t="s">
        <v>597</v>
      </c>
      <c r="P184" s="199"/>
    </row>
    <row r="185" spans="1:16" s="103" customFormat="1" ht="195">
      <c r="B185" s="113"/>
      <c r="C185" s="220"/>
      <c r="D185" s="220"/>
      <c r="E185" s="220"/>
      <c r="F185" s="117" t="s">
        <v>7</v>
      </c>
      <c r="G185" s="78" t="s">
        <v>239</v>
      </c>
      <c r="H185" s="124"/>
      <c r="I185" s="194" t="s">
        <v>309</v>
      </c>
      <c r="J185" s="119" t="s">
        <v>9</v>
      </c>
      <c r="K185" s="120" t="s">
        <v>585</v>
      </c>
      <c r="L185" s="118">
        <f t="shared" si="4"/>
        <v>0.67</v>
      </c>
      <c r="M185" s="121"/>
      <c r="N185" s="128"/>
      <c r="O185" s="122"/>
      <c r="P185" s="194" t="s">
        <v>556</v>
      </c>
    </row>
    <row r="186" spans="1:16" s="103" customFormat="1" ht="43.2">
      <c r="B186" s="113"/>
      <c r="C186" s="220"/>
      <c r="D186" s="220"/>
      <c r="E186" s="220"/>
      <c r="F186" s="117"/>
      <c r="G186" s="78"/>
      <c r="H186" s="124"/>
      <c r="I186" s="194"/>
      <c r="J186" s="119"/>
      <c r="K186" s="120"/>
      <c r="L186" s="118"/>
      <c r="M186" s="121"/>
      <c r="O186" s="122" t="e">
        <f>- Penghargaan dalam bentuk piagam atau medali.</f>
        <v>#NAME?</v>
      </c>
      <c r="P186" s="199" t="s">
        <v>697</v>
      </c>
    </row>
    <row r="187" spans="1:16" s="103" customFormat="1" ht="135">
      <c r="A187" s="103">
        <v>112</v>
      </c>
      <c r="B187" s="113"/>
      <c r="C187" s="220"/>
      <c r="D187" s="220"/>
      <c r="E187" s="220"/>
      <c r="F187" s="117" t="s">
        <v>8</v>
      </c>
      <c r="G187" s="78" t="s">
        <v>240</v>
      </c>
      <c r="H187" s="124"/>
      <c r="I187" s="194" t="s">
        <v>310</v>
      </c>
      <c r="J187" s="119" t="s">
        <v>9</v>
      </c>
      <c r="K187" s="120" t="s">
        <v>29</v>
      </c>
      <c r="L187" s="118">
        <f t="shared" si="4"/>
        <v>1</v>
      </c>
      <c r="M187" s="121"/>
      <c r="O187" s="122" t="e">
        <f>- Penghargaan dalam bentuk cuti atau liburan.</f>
        <v>#NAME?</v>
      </c>
      <c r="P187" s="194" t="s">
        <v>557</v>
      </c>
    </row>
    <row r="188" spans="1:16" s="103" customFormat="1" ht="43.2">
      <c r="B188" s="113"/>
      <c r="C188" s="220"/>
      <c r="D188" s="220"/>
      <c r="E188" s="220"/>
      <c r="F188" s="117"/>
      <c r="G188" s="78"/>
      <c r="H188" s="124"/>
      <c r="I188" s="194"/>
      <c r="J188" s="119"/>
      <c r="K188" s="120"/>
      <c r="L188" s="118"/>
      <c r="M188" s="121"/>
      <c r="O188" s="122"/>
      <c r="P188" s="199" t="s">
        <v>697</v>
      </c>
    </row>
    <row r="189" spans="1:16" s="103" customFormat="1" ht="165">
      <c r="A189" s="103">
        <v>113</v>
      </c>
      <c r="B189" s="113"/>
      <c r="C189" s="220"/>
      <c r="D189" s="220"/>
      <c r="E189" s="220"/>
      <c r="F189" s="117" t="s">
        <v>10</v>
      </c>
      <c r="G189" s="78" t="s">
        <v>241</v>
      </c>
      <c r="H189" s="124"/>
      <c r="I189" s="194" t="s">
        <v>311</v>
      </c>
      <c r="J189" s="119" t="s">
        <v>5</v>
      </c>
      <c r="K189" s="120" t="s">
        <v>29</v>
      </c>
      <c r="L189" s="118">
        <f t="shared" si="4"/>
        <v>1</v>
      </c>
      <c r="M189" s="121"/>
      <c r="O189" s="122" t="s">
        <v>598</v>
      </c>
      <c r="P189" s="194" t="s">
        <v>558</v>
      </c>
    </row>
    <row r="190" spans="1:16" s="103" customFormat="1" ht="43.2">
      <c r="B190" s="113"/>
      <c r="C190" s="220"/>
      <c r="D190" s="220"/>
      <c r="E190" s="220"/>
      <c r="F190" s="117"/>
      <c r="G190" s="78"/>
      <c r="H190" s="124"/>
      <c r="I190" s="194"/>
      <c r="J190" s="119"/>
      <c r="K190" s="120"/>
      <c r="L190" s="118"/>
      <c r="M190" s="121"/>
      <c r="O190" s="122"/>
      <c r="P190" s="199" t="s">
        <v>698</v>
      </c>
    </row>
    <row r="191" spans="1:16" s="70" customFormat="1" ht="15.75" customHeight="1">
      <c r="A191" s="103">
        <v>114</v>
      </c>
      <c r="B191" s="113"/>
      <c r="C191" s="220"/>
      <c r="D191" s="220"/>
      <c r="E191" s="220" t="s">
        <v>79</v>
      </c>
      <c r="F191" s="232" t="s">
        <v>144</v>
      </c>
      <c r="G191" s="232"/>
      <c r="H191" s="114">
        <v>1</v>
      </c>
      <c r="I191" s="129"/>
      <c r="J191" s="114"/>
      <c r="K191" s="114"/>
      <c r="L191" s="114">
        <f>AVERAGE(L192:L196)*H191</f>
        <v>1</v>
      </c>
      <c r="M191" s="115">
        <f>L191/H191</f>
        <v>1</v>
      </c>
      <c r="O191" s="116"/>
      <c r="P191" s="78"/>
    </row>
    <row r="192" spans="1:16" s="103" customFormat="1" ht="180">
      <c r="A192" s="103">
        <v>115</v>
      </c>
      <c r="B192" s="113"/>
      <c r="C192" s="220"/>
      <c r="D192" s="220"/>
      <c r="E192" s="220"/>
      <c r="F192" s="117" t="s">
        <v>2</v>
      </c>
      <c r="G192" s="78" t="s">
        <v>242</v>
      </c>
      <c r="H192" s="124"/>
      <c r="I192" s="194" t="s">
        <v>243</v>
      </c>
      <c r="J192" s="119" t="s">
        <v>5</v>
      </c>
      <c r="K192" s="120" t="s">
        <v>29</v>
      </c>
      <c r="L192" s="118">
        <f>IF(J192="Ya/Tidak",IF(K192="Ya",1,IF(K192="Tidak",0,"Blm Diisi")),IF(J192="A/B/C",IF(K192="A",1,IF(K192="B",0.5,IF(K192="C",0,"Blm Diisi"))),IF(J192="A/B/C/D",IF(K192="A",1,IF(K192="B",0.67,IF(K192="C",0.33,IF(K192="D",0,"Blm Diisi")))),IF(J192="A/B/C/D/E",IF(K192="A",1,IF(K192="B",0.75,IF(K192="C",0.5,IF(K192="D",0.25,IF(K192="E",0,"Blm Diisi"))))),IF(J192="%",IF(K192="","Blm Diisi",K192),IF(J192="Jumlah",IF(K192="","Blm Diisi",""),IF(J192="Rupiah",IF(K192="","Blm Diisi",""),IF(J192="","","-"))))))))</f>
        <v>1</v>
      </c>
      <c r="M192" s="121"/>
      <c r="N192" s="127"/>
      <c r="O192" s="122" t="s">
        <v>559</v>
      </c>
      <c r="P192" s="194" t="s">
        <v>560</v>
      </c>
    </row>
    <row r="193" spans="1:16" s="103" customFormat="1" ht="43.2">
      <c r="B193" s="192"/>
      <c r="C193" s="220"/>
      <c r="D193" s="220"/>
      <c r="E193" s="220"/>
      <c r="F193" s="117"/>
      <c r="G193" s="78"/>
      <c r="H193" s="124"/>
      <c r="I193" s="194"/>
      <c r="J193" s="119"/>
      <c r="K193" s="120"/>
      <c r="L193" s="118"/>
      <c r="M193" s="121"/>
      <c r="O193" s="122"/>
      <c r="P193" s="199" t="s">
        <v>699</v>
      </c>
    </row>
    <row r="194" spans="1:16" s="103" customFormat="1" ht="120" customHeight="1">
      <c r="A194" s="103">
        <v>116</v>
      </c>
      <c r="B194" s="192"/>
      <c r="C194" s="220"/>
      <c r="D194" s="220"/>
      <c r="E194" s="220"/>
      <c r="F194" s="117" t="s">
        <v>4</v>
      </c>
      <c r="G194" s="78" t="s">
        <v>244</v>
      </c>
      <c r="H194" s="124"/>
      <c r="I194" s="194" t="s">
        <v>245</v>
      </c>
      <c r="J194" s="119" t="s">
        <v>3</v>
      </c>
      <c r="K194" s="120" t="s">
        <v>29</v>
      </c>
      <c r="L194" s="118">
        <f>IF(J194="Ya/Tidak",IF(K194="Ya",1,IF(K194="Tidak",0,"Blm Diisi")),IF(J194="A/B/C",IF(K194="A",1,IF(K194="B",0.5,IF(K194="C",0,"Blm Diisi"))),IF(J194="A/B/C/D",IF(K194="A",1,IF(K194="B",0.67,IF(K194="C",0.33,IF(K194="D",0,"Blm Diisi")))),IF(J194="A/B/C/D/E",IF(K194="A",1,IF(K194="B",0.75,IF(K194="C",0.5,IF(K194="D",0.25,IF(K194="E",0,"Blm Diisi"))))),IF(J194="%",IF(K194="","Blm Diisi",K194),IF(J194="Jumlah",IF(K194="","Blm Diisi",""),IF(J194="Rupiah",IF(K194="","Blm Diisi",""),IF(J194="","","-"))))))))</f>
        <v>1</v>
      </c>
      <c r="M194" s="121"/>
      <c r="N194" s="128"/>
      <c r="O194" s="122" t="s">
        <v>561</v>
      </c>
      <c r="P194" s="194" t="s">
        <v>562</v>
      </c>
    </row>
    <row r="195" spans="1:16" s="103" customFormat="1" ht="41.25" customHeight="1">
      <c r="B195" s="192"/>
      <c r="C195" s="220"/>
      <c r="D195" s="220"/>
      <c r="E195" s="220"/>
      <c r="F195" s="117"/>
      <c r="G195" s="78"/>
      <c r="H195" s="124"/>
      <c r="I195" s="194"/>
      <c r="J195" s="119"/>
      <c r="K195" s="120"/>
      <c r="L195" s="118"/>
      <c r="M195" s="121"/>
      <c r="O195" s="122"/>
      <c r="P195" s="199" t="s">
        <v>699</v>
      </c>
    </row>
    <row r="196" spans="1:16" s="103" customFormat="1" ht="105">
      <c r="A196" s="103">
        <v>117</v>
      </c>
      <c r="B196" s="113"/>
      <c r="C196" s="220"/>
      <c r="D196" s="220"/>
      <c r="E196" s="220"/>
      <c r="F196" s="117" t="s">
        <v>6</v>
      </c>
      <c r="G196" s="78" t="s">
        <v>246</v>
      </c>
      <c r="H196" s="124"/>
      <c r="I196" s="194" t="s">
        <v>312</v>
      </c>
      <c r="J196" s="119" t="s">
        <v>3</v>
      </c>
      <c r="K196" s="120" t="s">
        <v>29</v>
      </c>
      <c r="L196" s="118">
        <f>IF(J196="Ya/Tidak",IF(K196="Ya",1,IF(K196="Tidak",0,"Blm Diisi")),IF(J196="A/B/C",IF(K196="A",1,IF(K196="B",0.5,IF(K196="C",0,"Blm Diisi"))),IF(J196="A/B/C/D",IF(K196="A",1,IF(K196="B",0.67,IF(K196="C",0.33,IF(K196="D",0,"Blm Diisi")))),IF(J196="A/B/C/D/E",IF(K196="A",1,IF(K196="B",0.75,IF(K196="C",0.5,IF(K196="D",0.25,IF(K196="E",0,"Blm Diisi"))))),IF(J196="%",IF(K196="","Blm Diisi",K196),IF(J196="Jumlah",IF(K196="","Blm Diisi",""),IF(J196="Rupiah",IF(K196="","Blm Diisi",""),IF(J196="","","-"))))))))</f>
        <v>1</v>
      </c>
      <c r="M196" s="121"/>
      <c r="O196" s="122" t="s">
        <v>563</v>
      </c>
      <c r="P196" s="194" t="s">
        <v>564</v>
      </c>
    </row>
    <row r="197" spans="1:16" s="103" customFormat="1" ht="43.2">
      <c r="B197" s="113"/>
      <c r="C197" s="220"/>
      <c r="D197" s="220"/>
      <c r="E197" s="220"/>
      <c r="F197" s="117"/>
      <c r="G197" s="78"/>
      <c r="H197" s="124"/>
      <c r="I197" s="194"/>
      <c r="J197" s="119"/>
      <c r="K197" s="120"/>
      <c r="L197" s="118"/>
      <c r="M197" s="121"/>
      <c r="O197" s="122"/>
      <c r="P197" s="199" t="s">
        <v>699</v>
      </c>
    </row>
    <row r="198" spans="1:16" s="70" customFormat="1" ht="15.75" customHeight="1">
      <c r="A198" s="103">
        <v>114</v>
      </c>
      <c r="B198" s="113"/>
      <c r="C198" s="220"/>
      <c r="D198" s="220"/>
      <c r="E198" s="219" t="s">
        <v>80</v>
      </c>
      <c r="F198" s="231" t="s">
        <v>247</v>
      </c>
      <c r="G198" s="231"/>
      <c r="H198" s="114">
        <v>1</v>
      </c>
      <c r="I198" s="114"/>
      <c r="J198" s="114"/>
      <c r="K198" s="114"/>
      <c r="L198" s="114">
        <f>AVERAGE(L199:L203)*H198</f>
        <v>1</v>
      </c>
      <c r="M198" s="115">
        <f>L198/H198</f>
        <v>1</v>
      </c>
      <c r="O198" s="116"/>
      <c r="P198" s="78"/>
    </row>
    <row r="199" spans="1:16" s="103" customFormat="1" ht="150">
      <c r="A199" s="103">
        <v>115</v>
      </c>
      <c r="B199" s="113"/>
      <c r="C199" s="220"/>
      <c r="D199" s="220"/>
      <c r="E199" s="220"/>
      <c r="F199" s="117" t="s">
        <v>2</v>
      </c>
      <c r="G199" s="78" t="s">
        <v>248</v>
      </c>
      <c r="H199" s="124"/>
      <c r="I199" s="194" t="s">
        <v>249</v>
      </c>
      <c r="J199" s="119" t="s">
        <v>5</v>
      </c>
      <c r="K199" s="120" t="s">
        <v>29</v>
      </c>
      <c r="L199" s="118">
        <f>IF(J199="Ya/Tidak",IF(K199="Ya",1,IF(K199="Tidak",0,"Blm Diisi")),IF(J199="A/B/C",IF(K199="A",1,IF(K199="B",0.5,IF(K199="C",0,"Blm Diisi"))),IF(J199="A/B/C/D",IF(K199="A",1,IF(K199="B",0.67,IF(K199="C",0.33,IF(K199="D",0,"Blm Diisi")))),IF(J199="A/B/C/D/E",IF(K199="A",1,IF(K199="B",0.75,IF(K199="C",0.5,IF(K199="D",0.25,IF(K199="E",0,"Blm Diisi"))))),IF(J199="%",IF(K199="","Blm Diisi",K199),IF(J199="Jumlah",IF(K199="","Blm Diisi",""),IF(J199="Rupiah",IF(K199="","Blm Diisi",""),IF(J199="","","-"))))))))</f>
        <v>1</v>
      </c>
      <c r="M199" s="121"/>
      <c r="O199" s="122" t="s">
        <v>565</v>
      </c>
      <c r="P199" s="194" t="s">
        <v>566</v>
      </c>
    </row>
    <row r="200" spans="1:16" s="103" customFormat="1" ht="43.2">
      <c r="B200" s="113"/>
      <c r="C200" s="220"/>
      <c r="D200" s="220"/>
      <c r="E200" s="220"/>
      <c r="F200" s="117"/>
      <c r="G200" s="78"/>
      <c r="H200" s="124"/>
      <c r="I200" s="194"/>
      <c r="J200" s="119"/>
      <c r="K200" s="120"/>
      <c r="L200" s="118"/>
      <c r="M200" s="121"/>
      <c r="O200" s="122"/>
      <c r="P200" s="199" t="s">
        <v>704</v>
      </c>
    </row>
    <row r="201" spans="1:16" s="103" customFormat="1" ht="75">
      <c r="A201" s="103">
        <v>116</v>
      </c>
      <c r="B201" s="113"/>
      <c r="C201" s="220"/>
      <c r="D201" s="220"/>
      <c r="E201" s="220"/>
      <c r="F201" s="117" t="s">
        <v>4</v>
      </c>
      <c r="G201" s="78" t="s">
        <v>145</v>
      </c>
      <c r="H201" s="124"/>
      <c r="I201" s="194" t="s">
        <v>170</v>
      </c>
      <c r="J201" s="119" t="s">
        <v>3</v>
      </c>
      <c r="K201" s="120" t="s">
        <v>29</v>
      </c>
      <c r="L201" s="118">
        <f>IF(J201="Ya/Tidak",IF(K201="Ya",1,IF(K201="Tidak",0,"Blm Diisi")),IF(J201="A/B/C",IF(K201="A",1,IF(K201="B",0.5,IF(K201="C",0,"Blm Diisi"))),IF(J201="A/B/C/D",IF(K201="A",1,IF(K201="B",0.67,IF(K201="C",0.33,IF(K201="D",0,"Blm Diisi")))),IF(J201="A/B/C/D/E",IF(K201="A",1,IF(K201="B",0.75,IF(K201="C",0.5,IF(K201="D",0.25,IF(K201="E",0,"Blm Diisi"))))),IF(J201="%",IF(K201="","Blm Diisi",K201),IF(J201="Jumlah",IF(K201="","Blm Diisi",""),IF(J201="Rupiah",IF(K201="","Blm Diisi",""),IF(J201="","","-"))))))))</f>
        <v>1</v>
      </c>
      <c r="M201" s="121"/>
      <c r="O201" s="122" t="s">
        <v>567</v>
      </c>
      <c r="P201" s="194" t="s">
        <v>568</v>
      </c>
    </row>
    <row r="202" spans="1:16" s="103" customFormat="1" ht="43.2">
      <c r="B202" s="113"/>
      <c r="C202" s="220"/>
      <c r="D202" s="220"/>
      <c r="E202" s="220"/>
      <c r="F202" s="117"/>
      <c r="G202" s="78"/>
      <c r="H202" s="124"/>
      <c r="I202" s="194"/>
      <c r="J202" s="119"/>
      <c r="K202" s="120"/>
      <c r="L202" s="118"/>
      <c r="M202" s="121"/>
      <c r="O202" s="122"/>
      <c r="P202" s="199" t="s">
        <v>704</v>
      </c>
    </row>
    <row r="203" spans="1:16" s="103" customFormat="1" ht="120">
      <c r="A203" s="103">
        <v>117</v>
      </c>
      <c r="B203" s="113"/>
      <c r="C203" s="220"/>
      <c r="D203" s="220"/>
      <c r="E203" s="220"/>
      <c r="F203" s="117" t="s">
        <v>6</v>
      </c>
      <c r="G203" s="78" t="s">
        <v>146</v>
      </c>
      <c r="H203" s="124"/>
      <c r="I203" s="194" t="s">
        <v>250</v>
      </c>
      <c r="J203" s="119" t="s">
        <v>9</v>
      </c>
      <c r="K203" s="120" t="s">
        <v>29</v>
      </c>
      <c r="L203" s="118">
        <f>IF(J203="Ya/Tidak",IF(K203="Ya",1,IF(K203="Tidak",0,"Blm Diisi")),IF(J203="A/B/C",IF(K203="A",1,IF(K203="B",0.5,IF(K203="C",0,"Blm Diisi"))),IF(J203="A/B/C/D",IF(K203="A",1,IF(K203="B",0.67,IF(K203="C",0.33,IF(K203="D",0,"Blm Diisi")))),IF(J203="A/B/C/D/E",IF(K203="A",1,IF(K203="B",0.75,IF(K203="C",0.5,IF(K203="D",0.25,IF(K203="E",0,"Blm Diisi"))))),IF(J203="%",IF(K203="","Blm Diisi",K203),IF(J203="Jumlah",IF(K203="","Blm Diisi",""),IF(J203="Rupiah",IF(K203="","Blm Diisi",""),IF(J203="","","-"))))))))</f>
        <v>1</v>
      </c>
      <c r="M203" s="121"/>
      <c r="O203" s="122" t="s">
        <v>569</v>
      </c>
      <c r="P203" s="194" t="s">
        <v>570</v>
      </c>
    </row>
    <row r="204" spans="1:16" s="103" customFormat="1" ht="43.2">
      <c r="B204" s="113"/>
      <c r="C204" s="220"/>
      <c r="D204" s="220"/>
      <c r="E204" s="220"/>
      <c r="F204" s="117"/>
      <c r="G204" s="78"/>
      <c r="H204" s="124"/>
      <c r="I204" s="194"/>
      <c r="J204" s="119"/>
      <c r="K204" s="120"/>
      <c r="L204" s="118"/>
      <c r="M204" s="121"/>
      <c r="O204" s="122"/>
      <c r="P204" s="199" t="s">
        <v>704</v>
      </c>
    </row>
    <row r="205" spans="1:16" s="103" customFormat="1" ht="36" customHeight="1">
      <c r="B205" s="113"/>
      <c r="C205" s="220"/>
      <c r="D205" s="220"/>
      <c r="E205" s="220" t="s">
        <v>81</v>
      </c>
      <c r="F205" s="232" t="s">
        <v>147</v>
      </c>
      <c r="G205" s="232"/>
      <c r="H205" s="114">
        <v>1</v>
      </c>
      <c r="I205" s="129"/>
      <c r="J205" s="114"/>
      <c r="K205" s="120"/>
      <c r="L205" s="114">
        <f>AVERAGE(L206:L210)*H205</f>
        <v>1</v>
      </c>
      <c r="M205" s="121">
        <f>L205/H205</f>
        <v>1</v>
      </c>
      <c r="O205" s="122"/>
      <c r="P205" s="125"/>
    </row>
    <row r="206" spans="1:16" s="103" customFormat="1" ht="120" customHeight="1">
      <c r="B206" s="113"/>
      <c r="C206" s="220"/>
      <c r="D206" s="220"/>
      <c r="E206" s="220"/>
      <c r="F206" s="117" t="s">
        <v>2</v>
      </c>
      <c r="G206" s="78" t="s">
        <v>251</v>
      </c>
      <c r="H206" s="124"/>
      <c r="I206" s="194" t="s">
        <v>313</v>
      </c>
      <c r="J206" s="119" t="s">
        <v>9</v>
      </c>
      <c r="K206" s="120" t="s">
        <v>29</v>
      </c>
      <c r="L206" s="118">
        <f>IF(J206="Ya/Tidak",IF(K206="Ya",1,IF(K206="Tidak",0,"Blm Diisi")),IF(J206="A/B/C",IF(K206="A",1,IF(K206="B",0.5,IF(K206="C",0,"Blm Diisi"))),IF(J206="A/B/C/D",IF(K206="A",1,IF(K206="B",0.67,IF(K206="C",0.33,IF(K206="D",0,"Blm Diisi")))),IF(J206="A/B/C/D/E",IF(K206="A",1,IF(K206="B",0.75,IF(K206="C",0.5,IF(K206="D",0.25,IF(K206="E",0,"Blm Diisi"))))),IF(J206="%",IF(K206="","Blm Diisi",K206),IF(J206="Jumlah",IF(K206="","Blm Diisi",""),IF(J206="Rupiah",IF(K206="","Blm Diisi",""),IF(J206="","","-"))))))))</f>
        <v>1</v>
      </c>
      <c r="M206" s="121"/>
      <c r="O206" s="122" t="s">
        <v>571</v>
      </c>
      <c r="P206" s="194" t="s">
        <v>572</v>
      </c>
    </row>
    <row r="207" spans="1:16" s="103" customFormat="1" ht="42" customHeight="1">
      <c r="B207" s="113"/>
      <c r="C207" s="220"/>
      <c r="D207" s="220"/>
      <c r="E207" s="220"/>
      <c r="F207" s="117"/>
      <c r="G207" s="78"/>
      <c r="H207" s="124"/>
      <c r="I207" s="194"/>
      <c r="J207" s="119"/>
      <c r="K207" s="120"/>
      <c r="L207" s="118"/>
      <c r="M207" s="121"/>
      <c r="O207" s="122"/>
      <c r="P207" s="199" t="s">
        <v>700</v>
      </c>
    </row>
    <row r="208" spans="1:16" s="103" customFormat="1" ht="45">
      <c r="B208" s="113"/>
      <c r="C208" s="220"/>
      <c r="D208" s="220"/>
      <c r="E208" s="220"/>
      <c r="F208" s="117" t="s">
        <v>252</v>
      </c>
      <c r="G208" s="78" t="s">
        <v>148</v>
      </c>
      <c r="H208" s="124"/>
      <c r="I208" s="194" t="s">
        <v>134</v>
      </c>
      <c r="J208" s="119" t="s">
        <v>93</v>
      </c>
      <c r="K208" s="120" t="s">
        <v>28</v>
      </c>
      <c r="L208" s="118">
        <f t="shared" ref="L208" si="5">IF(J208="Ya/Tidak",IF(K208="Ya",1,IF(K208="Tidak",0,"Blm Diisi")),IF(J208="A/B/C",IF(K208="A",1,IF(K208="B",0.5,IF(K208="C",0,"Blm Diisi"))),IF(J208="A/B/C/D",IF(K208="A",1,IF(K208="B",0.67,IF(K208="C",0.33,IF(K208="D",0,"Blm Diisi")))),IF(J208="A/B/C/D/E",IF(K208="A",1,IF(K208="B",0.75,IF(K208="C",0.5,IF(K208="D",0.25,IF(K208="E",0,"Blm Diisi"))))),IF(J208="%",IF(K208="","Blm Diisi",K208),IF(J208="Jumlah",IF(K208="","Blm Diisi",""),IF(J208="Rupiah",IF(K208="","Blm Diisi",""),IF(J208="","","-"))))))))</f>
        <v>1</v>
      </c>
      <c r="M208" s="121"/>
      <c r="N208" s="127"/>
      <c r="O208" s="122" t="s">
        <v>134</v>
      </c>
      <c r="P208" s="194" t="s">
        <v>573</v>
      </c>
    </row>
    <row r="209" spans="1:16" s="103" customFormat="1" ht="43.2">
      <c r="B209" s="113"/>
      <c r="C209" s="220"/>
      <c r="D209" s="220"/>
      <c r="E209" s="220"/>
      <c r="F209" s="117"/>
      <c r="G209" s="78"/>
      <c r="H209" s="124"/>
      <c r="I209" s="194"/>
      <c r="J209" s="119"/>
      <c r="K209" s="120"/>
      <c r="L209" s="118"/>
      <c r="M209" s="121"/>
      <c r="O209" s="122"/>
      <c r="P209" s="199" t="s">
        <v>701</v>
      </c>
    </row>
    <row r="210" spans="1:16" s="103" customFormat="1" ht="60">
      <c r="B210" s="113"/>
      <c r="C210" s="220"/>
      <c r="D210" s="220"/>
      <c r="E210" s="220"/>
      <c r="F210" s="117" t="s">
        <v>6</v>
      </c>
      <c r="G210" s="78" t="s">
        <v>253</v>
      </c>
      <c r="H210" s="124"/>
      <c r="I210" s="194" t="s">
        <v>314</v>
      </c>
      <c r="J210" s="119" t="s">
        <v>3</v>
      </c>
      <c r="K210" s="120" t="s">
        <v>29</v>
      </c>
      <c r="L210" s="118">
        <f>IF(J210="Ya/Tidak",IF(K210="Ya",1,IF(K210="Tidak",0,"Blm Diisi")),IF(J210="A/B/C",IF(K210="A",1,IF(K210="B",0.5,IF(K210="C",0,"Blm Diisi"))),IF(J210="A/B/C/D",IF(K210="A",1,IF(K210="B",0.67,IF(K210="C",0.33,IF(K210="D",0,"Blm Diisi")))),IF(J210="A/B/C/D/E",IF(K210="A",1,IF(K210="B",0.75,IF(K210="C",0.5,IF(K210="D",0.25,IF(K210="E",0,"Blm Diisi"))))),IF(J210="%",IF(K210="","Blm Diisi",K210),IF(J210="Jumlah",IF(K210="","Blm Diisi",""),IF(J210="Rupiah",IF(K210="","Blm Diisi",""),IF(J210="","","-"))))))))</f>
        <v>1</v>
      </c>
      <c r="M210" s="121"/>
      <c r="N210" s="128"/>
      <c r="O210" s="122" t="s">
        <v>574</v>
      </c>
      <c r="P210" s="194" t="s">
        <v>575</v>
      </c>
    </row>
    <row r="211" spans="1:16" s="103" customFormat="1">
      <c r="B211" s="113"/>
      <c r="C211" s="220"/>
      <c r="D211" s="220"/>
      <c r="E211" s="220"/>
      <c r="F211" s="117"/>
      <c r="G211" s="78"/>
      <c r="H211" s="124"/>
      <c r="I211" s="194"/>
      <c r="J211" s="119"/>
      <c r="K211" s="120"/>
      <c r="L211" s="118"/>
      <c r="M211" s="121"/>
      <c r="O211" s="122"/>
      <c r="P211" s="199"/>
    </row>
    <row r="212" spans="1:16" s="111" customFormat="1" ht="17.399999999999999">
      <c r="A212" s="103">
        <v>118</v>
      </c>
      <c r="B212" s="112"/>
      <c r="C212" s="112" t="s">
        <v>12</v>
      </c>
      <c r="D212" s="237" t="s">
        <v>50</v>
      </c>
      <c r="E212" s="237"/>
      <c r="F212" s="237"/>
      <c r="G212" s="237"/>
      <c r="H212" s="105">
        <v>30</v>
      </c>
      <c r="I212" s="106"/>
      <c r="J212" s="105"/>
      <c r="K212" s="105"/>
      <c r="L212" s="105">
        <f>SUM(L213,L229,L245,L258,L270,L298)</f>
        <v>30</v>
      </c>
      <c r="M212" s="107">
        <f>L212/H212</f>
        <v>1</v>
      </c>
      <c r="N212" s="108"/>
      <c r="O212" s="109"/>
      <c r="P212" s="110"/>
    </row>
    <row r="213" spans="1:16" s="70" customFormat="1">
      <c r="A213" s="103">
        <v>5</v>
      </c>
      <c r="B213" s="79"/>
      <c r="C213" s="86"/>
      <c r="D213" s="81" t="s">
        <v>14</v>
      </c>
      <c r="E213" s="226" t="s">
        <v>326</v>
      </c>
      <c r="F213" s="226"/>
      <c r="G213" s="226"/>
      <c r="H213" s="82">
        <v>4</v>
      </c>
      <c r="I213" s="83"/>
      <c r="J213" s="82"/>
      <c r="K213" s="82"/>
      <c r="L213" s="82">
        <f>SUM(L214,L223,L226)</f>
        <v>4</v>
      </c>
      <c r="M213" s="84">
        <f>L213/H213</f>
        <v>1</v>
      </c>
      <c r="N213" s="87"/>
      <c r="O213" s="85"/>
      <c r="P213" s="88"/>
    </row>
    <row r="214" spans="1:16" s="70" customFormat="1" ht="15.75" customHeight="1">
      <c r="A214" s="103">
        <v>120</v>
      </c>
      <c r="B214" s="113"/>
      <c r="C214" s="220"/>
      <c r="D214" s="220"/>
      <c r="E214" s="219" t="s">
        <v>74</v>
      </c>
      <c r="F214" s="231" t="s">
        <v>51</v>
      </c>
      <c r="G214" s="231"/>
      <c r="H214" s="114">
        <v>2</v>
      </c>
      <c r="I214" s="114"/>
      <c r="J214" s="114"/>
      <c r="K214" s="114"/>
      <c r="L214" s="114">
        <f>AVERAGE(L215:L221)*H214</f>
        <v>2</v>
      </c>
      <c r="M214" s="115">
        <f>L214/H214</f>
        <v>1</v>
      </c>
      <c r="O214" s="116"/>
      <c r="P214" s="78"/>
    </row>
    <row r="215" spans="1:16" s="103" customFormat="1" ht="75">
      <c r="A215" s="103">
        <v>121</v>
      </c>
      <c r="B215" s="113"/>
      <c r="C215" s="220"/>
      <c r="D215" s="220"/>
      <c r="E215" s="220"/>
      <c r="F215" s="117" t="s">
        <v>2</v>
      </c>
      <c r="G215" s="78" t="s">
        <v>278</v>
      </c>
      <c r="H215" s="118"/>
      <c r="I215" s="78" t="s">
        <v>279</v>
      </c>
      <c r="J215" s="119" t="s">
        <v>26</v>
      </c>
      <c r="K215" s="135">
        <f>IF(OR(K216="",K217=""),"Blm Diisi",IF(K217/K216&gt;1,1,K217/K216))</f>
        <v>1</v>
      </c>
      <c r="L215" s="118">
        <f t="shared" ref="L215:L221" si="6">IF(J215="Ya/Tidak",IF(K215="Ya",1,IF(K215="Tidak",0,"Blm Diisi")),IF(J215="A/B/C",IF(K215="A",1,IF(K215="B",0.5,IF(K215="C",0,"Blm Diisi"))),IF(J215="A/B/C/D",IF(K215="A",1,IF(K215="B",0.67,IF(K215="C",0.33,IF(K215="D",0,"Blm Diisi")))),IF(J215="A/B/C/D/E",IF(K215="A",1,IF(K215="B",0.75,IF(K215="C",0.5,IF(K215="D",0.25,IF(K215="E",0,"Blm Diisi"))))),IF(J215="%",IF(K215="","Blm Diisi",K215),IF(J215="Jumlah",IF(K215="","Blm Diisi",""),IF(J215="Rupiah",IF(K215="","Blm Diisi",""),IF(J215="","","-"))))))))</f>
        <v>1</v>
      </c>
      <c r="M215" s="121"/>
      <c r="O215" s="122" t="s">
        <v>495</v>
      </c>
      <c r="P215" s="78" t="s">
        <v>496</v>
      </c>
    </row>
    <row r="216" spans="1:16" s="103" customFormat="1">
      <c r="A216" s="103">
        <v>122</v>
      </c>
      <c r="B216" s="113"/>
      <c r="C216" s="220"/>
      <c r="D216" s="220"/>
      <c r="E216" s="220"/>
      <c r="F216" s="117"/>
      <c r="G216" s="136" t="s">
        <v>100</v>
      </c>
      <c r="H216" s="118"/>
      <c r="I216" s="78"/>
      <c r="J216" s="119" t="s">
        <v>27</v>
      </c>
      <c r="K216" s="120">
        <v>5</v>
      </c>
      <c r="L216" s="118" t="str">
        <f t="shared" si="6"/>
        <v/>
      </c>
      <c r="M216" s="121"/>
      <c r="O216" s="122"/>
      <c r="P216" s="125"/>
    </row>
    <row r="217" spans="1:16" s="103" customFormat="1">
      <c r="A217" s="103">
        <v>123</v>
      </c>
      <c r="B217" s="113"/>
      <c r="C217" s="220"/>
      <c r="D217" s="220"/>
      <c r="E217" s="220"/>
      <c r="F217" s="117"/>
      <c r="G217" s="136" t="s">
        <v>49</v>
      </c>
      <c r="H217" s="118"/>
      <c r="I217" s="78"/>
      <c r="J217" s="119" t="s">
        <v>27</v>
      </c>
      <c r="K217" s="120">
        <v>5</v>
      </c>
      <c r="L217" s="118" t="str">
        <f t="shared" si="6"/>
        <v/>
      </c>
      <c r="M217" s="121"/>
      <c r="O217" s="122"/>
      <c r="P217" s="125"/>
    </row>
    <row r="218" spans="1:16" s="103" customFormat="1" ht="43.2">
      <c r="B218" s="113"/>
      <c r="C218" s="220"/>
      <c r="D218" s="220"/>
      <c r="E218" s="220"/>
      <c r="F218" s="117"/>
      <c r="G218" s="136"/>
      <c r="H218" s="118"/>
      <c r="I218" s="78"/>
      <c r="J218" s="119"/>
      <c r="K218" s="120"/>
      <c r="L218" s="118"/>
      <c r="M218" s="121"/>
      <c r="O218" s="122"/>
      <c r="P218" s="199" t="s">
        <v>689</v>
      </c>
    </row>
    <row r="219" spans="1:16" s="103" customFormat="1" ht="75">
      <c r="A219" s="103">
        <v>125</v>
      </c>
      <c r="B219" s="113"/>
      <c r="C219" s="220"/>
      <c r="D219" s="220"/>
      <c r="E219" s="220"/>
      <c r="F219" s="117" t="s">
        <v>4</v>
      </c>
      <c r="G219" s="78" t="s">
        <v>280</v>
      </c>
      <c r="H219" s="118"/>
      <c r="I219" s="78"/>
      <c r="J219" s="119" t="s">
        <v>26</v>
      </c>
      <c r="K219" s="135">
        <f>IF(OR(K220="",K221=""),"Blm Diisi",IF(K221/K220&gt;1,1,K221/K220))</f>
        <v>1</v>
      </c>
      <c r="L219" s="118">
        <f t="shared" si="6"/>
        <v>1</v>
      </c>
      <c r="M219" s="121"/>
      <c r="O219" s="122" t="s">
        <v>497</v>
      </c>
      <c r="P219" s="78" t="s">
        <v>498</v>
      </c>
    </row>
    <row r="220" spans="1:16" s="103" customFormat="1">
      <c r="A220" s="103">
        <v>126</v>
      </c>
      <c r="B220" s="113"/>
      <c r="C220" s="220"/>
      <c r="D220" s="220"/>
      <c r="E220" s="220"/>
      <c r="F220" s="117"/>
      <c r="G220" s="78" t="s">
        <v>49</v>
      </c>
      <c r="H220" s="118"/>
      <c r="I220" s="78"/>
      <c r="J220" s="119" t="s">
        <v>27</v>
      </c>
      <c r="K220" s="120">
        <v>5</v>
      </c>
      <c r="L220" s="118" t="str">
        <f t="shared" si="6"/>
        <v/>
      </c>
      <c r="M220" s="121"/>
      <c r="O220" s="122"/>
      <c r="P220" s="125"/>
    </row>
    <row r="221" spans="1:16" s="103" customFormat="1" ht="45">
      <c r="A221" s="103">
        <v>127</v>
      </c>
      <c r="B221" s="113"/>
      <c r="C221" s="220"/>
      <c r="D221" s="220"/>
      <c r="E221" s="220"/>
      <c r="F221" s="117"/>
      <c r="G221" s="136" t="s">
        <v>281</v>
      </c>
      <c r="H221" s="118"/>
      <c r="I221" s="78"/>
      <c r="J221" s="119" t="s">
        <v>27</v>
      </c>
      <c r="K221" s="120">
        <v>5</v>
      </c>
      <c r="L221" s="118" t="str">
        <f t="shared" si="6"/>
        <v/>
      </c>
      <c r="M221" s="121"/>
      <c r="O221" s="122"/>
      <c r="P221" s="125"/>
    </row>
    <row r="222" spans="1:16" s="103" customFormat="1" ht="43.2">
      <c r="B222" s="113"/>
      <c r="C222" s="220"/>
      <c r="D222" s="220"/>
      <c r="E222" s="220"/>
      <c r="F222" s="117"/>
      <c r="G222" s="136"/>
      <c r="H222" s="118"/>
      <c r="I222" s="78"/>
      <c r="J222" s="119"/>
      <c r="K222" s="120"/>
      <c r="L222" s="118"/>
      <c r="M222" s="121"/>
      <c r="O222" s="122"/>
      <c r="P222" s="199" t="s">
        <v>689</v>
      </c>
    </row>
    <row r="223" spans="1:16" s="70" customFormat="1" ht="15.75" customHeight="1">
      <c r="A223" s="103">
        <v>128</v>
      </c>
      <c r="B223" s="113"/>
      <c r="C223" s="220"/>
      <c r="D223" s="220"/>
      <c r="E223" s="220" t="s">
        <v>78</v>
      </c>
      <c r="F223" s="232" t="s">
        <v>52</v>
      </c>
      <c r="G223" s="232" t="s">
        <v>52</v>
      </c>
      <c r="H223" s="114">
        <v>1</v>
      </c>
      <c r="I223" s="129"/>
      <c r="J223" s="114"/>
      <c r="K223" s="114"/>
      <c r="L223" s="114">
        <f>AVERAGE(L224)*H223</f>
        <v>1</v>
      </c>
      <c r="M223" s="115">
        <f>L223/H223</f>
        <v>1</v>
      </c>
      <c r="O223" s="116"/>
      <c r="P223" s="78"/>
    </row>
    <row r="224" spans="1:16" s="103" customFormat="1" ht="165" customHeight="1">
      <c r="A224" s="103">
        <v>129</v>
      </c>
      <c r="B224" s="113"/>
      <c r="C224" s="220"/>
      <c r="D224" s="220"/>
      <c r="E224" s="220"/>
      <c r="F224" s="131" t="s">
        <v>83</v>
      </c>
      <c r="G224" s="78" t="s">
        <v>282</v>
      </c>
      <c r="H224" s="118"/>
      <c r="I224" s="194" t="s">
        <v>283</v>
      </c>
      <c r="J224" s="119" t="s">
        <v>5</v>
      </c>
      <c r="K224" s="120" t="s">
        <v>29</v>
      </c>
      <c r="L224" s="118">
        <f>IF(J224="Ya/Tidak",IF(K224="Ya",1,IF(K224="Tidak",0,"Blm Diisi")),IF(J224="A/B/C",IF(K224="A",1,IF(K224="B",0.5,IF(K224="C",0,"Blm Diisi"))),IF(J224="A/B/C/D",IF(K224="A",1,IF(K224="B",0.67,IF(K224="C",0.33,IF(K224="D",0,"Blm Diisi")))),IF(J224="A/B/C/D/E",IF(K224="A",1,IF(K224="B",0.75,IF(K224="C",0.5,IF(K224="D",0.25,IF(K224="E",0,"Blm Diisi"))))),IF(J224="%",IF(K224="","Blm Diisi",K224),IF(J224="Jumlah",IF(K224="","Blm Diisi",""),IF(J224="Rupiah",IF(K224="","Blm Diisi",""),IF(J224="","","-"))))))))</f>
        <v>1</v>
      </c>
      <c r="M224" s="121"/>
      <c r="O224" s="122" t="s">
        <v>499</v>
      </c>
      <c r="P224" s="78" t="s">
        <v>500</v>
      </c>
    </row>
    <row r="225" spans="1:16" s="103" customFormat="1" ht="51.75" customHeight="1">
      <c r="B225" s="113"/>
      <c r="C225" s="220"/>
      <c r="D225" s="220"/>
      <c r="E225" s="220"/>
      <c r="F225" s="131"/>
      <c r="G225" s="78"/>
      <c r="H225" s="118"/>
      <c r="I225" s="194"/>
      <c r="J225" s="119"/>
      <c r="K225" s="120"/>
      <c r="L225" s="118"/>
      <c r="M225" s="121"/>
      <c r="O225" s="122"/>
      <c r="P225" s="199" t="s">
        <v>690</v>
      </c>
    </row>
    <row r="226" spans="1:16" s="70" customFormat="1" ht="15.75" customHeight="1">
      <c r="A226" s="103">
        <v>130</v>
      </c>
      <c r="B226" s="113"/>
      <c r="C226" s="220"/>
      <c r="D226" s="220"/>
      <c r="E226" s="220" t="s">
        <v>79</v>
      </c>
      <c r="F226" s="232" t="s">
        <v>53</v>
      </c>
      <c r="G226" s="232" t="s">
        <v>53</v>
      </c>
      <c r="H226" s="114">
        <v>1</v>
      </c>
      <c r="I226" s="129"/>
      <c r="J226" s="114"/>
      <c r="K226" s="114"/>
      <c r="L226" s="114">
        <f>AVERAGE(L227)*H226</f>
        <v>1</v>
      </c>
      <c r="M226" s="115">
        <f>L226/H226</f>
        <v>1</v>
      </c>
      <c r="O226" s="116"/>
      <c r="P226" s="78"/>
    </row>
    <row r="227" spans="1:16" s="103" customFormat="1" ht="135" customHeight="1">
      <c r="A227" s="103">
        <v>131</v>
      </c>
      <c r="B227" s="113"/>
      <c r="C227" s="220"/>
      <c r="D227" s="220"/>
      <c r="E227" s="220"/>
      <c r="F227" s="131" t="s">
        <v>83</v>
      </c>
      <c r="G227" s="78" t="s">
        <v>284</v>
      </c>
      <c r="H227" s="118"/>
      <c r="I227" s="194" t="s">
        <v>285</v>
      </c>
      <c r="J227" s="119" t="s">
        <v>9</v>
      </c>
      <c r="K227" s="120" t="s">
        <v>29</v>
      </c>
      <c r="L227" s="118">
        <f>IF(J227="Ya/Tidak",IF(K227="Ya",1,IF(K227="Tidak",0,"Blm Diisi")),IF(J227="A/B/C",IF(K227="A",1,IF(K227="B",0.5,IF(K227="C",0,"Blm Diisi"))),IF(J227="A/B/C/D",IF(K227="A",1,IF(K227="B",0.67,IF(K227="C",0.33,IF(K227="D",0,"Blm Diisi")))),IF(J227="A/B/C/D/E",IF(K227="A",1,IF(K227="B",0.75,IF(K227="C",0.5,IF(K227="D",0.25,IF(K227="E",0,"Blm Diisi"))))),IF(J227="%",IF(K227="","Blm Diisi",K227),IF(J227="Jumlah",IF(K227="","Blm Diisi",""),IF(J227="Rupiah",IF(K227="","Blm Diisi",""),IF(J227="","","-"))))))))</f>
        <v>1</v>
      </c>
      <c r="M227" s="121"/>
      <c r="O227" s="122" t="s">
        <v>501</v>
      </c>
      <c r="P227" s="78" t="s">
        <v>502</v>
      </c>
    </row>
    <row r="228" spans="1:16" s="103" customFormat="1" ht="43.5" customHeight="1">
      <c r="B228" s="113"/>
      <c r="C228" s="220"/>
      <c r="D228" s="220"/>
      <c r="E228" s="220"/>
      <c r="F228" s="131"/>
      <c r="G228" s="78"/>
      <c r="H228" s="118"/>
      <c r="I228" s="194"/>
      <c r="J228" s="119"/>
      <c r="K228" s="120"/>
      <c r="L228" s="118"/>
      <c r="M228" s="121"/>
      <c r="O228" s="122"/>
      <c r="P228" s="202" t="s">
        <v>691</v>
      </c>
    </row>
    <row r="229" spans="1:16" s="70" customFormat="1">
      <c r="A229" s="103">
        <v>134</v>
      </c>
      <c r="B229" s="79"/>
      <c r="C229" s="86"/>
      <c r="D229" s="81" t="s">
        <v>15</v>
      </c>
      <c r="E229" s="226" t="s">
        <v>327</v>
      </c>
      <c r="F229" s="226"/>
      <c r="G229" s="226"/>
      <c r="H229" s="82">
        <v>3.5</v>
      </c>
      <c r="I229" s="83"/>
      <c r="J229" s="82"/>
      <c r="K229" s="82"/>
      <c r="L229" s="82">
        <f>SUM(L230,L233,L238)</f>
        <v>3.5</v>
      </c>
      <c r="M229" s="84">
        <f>L229/H229</f>
        <v>1</v>
      </c>
      <c r="N229" s="87"/>
      <c r="O229" s="85"/>
      <c r="P229" s="88"/>
    </row>
    <row r="230" spans="1:16" s="70" customFormat="1" ht="33" customHeight="1">
      <c r="A230" s="103">
        <v>135</v>
      </c>
      <c r="B230" s="113"/>
      <c r="C230" s="220"/>
      <c r="D230" s="220"/>
      <c r="E230" s="220" t="s">
        <v>74</v>
      </c>
      <c r="F230" s="232" t="s">
        <v>54</v>
      </c>
      <c r="G230" s="232"/>
      <c r="H230" s="114">
        <v>0.5</v>
      </c>
      <c r="I230" s="129"/>
      <c r="J230" s="114"/>
      <c r="K230" s="114"/>
      <c r="L230" s="114">
        <f>AVERAGE(L231)*H230</f>
        <v>0.5</v>
      </c>
      <c r="M230" s="115">
        <f>L230/H230</f>
        <v>1</v>
      </c>
      <c r="O230" s="116"/>
      <c r="P230" s="78"/>
    </row>
    <row r="231" spans="1:16" s="103" customFormat="1" ht="120" customHeight="1">
      <c r="A231" s="103">
        <v>136</v>
      </c>
      <c r="B231" s="113"/>
      <c r="C231" s="220"/>
      <c r="D231" s="220"/>
      <c r="E231" s="220"/>
      <c r="F231" s="131" t="s">
        <v>83</v>
      </c>
      <c r="G231" s="78" t="s">
        <v>173</v>
      </c>
      <c r="H231" s="118"/>
      <c r="I231" s="194" t="s">
        <v>315</v>
      </c>
      <c r="J231" s="119" t="s">
        <v>9</v>
      </c>
      <c r="K231" s="120" t="s">
        <v>29</v>
      </c>
      <c r="L231" s="118">
        <f>IF(J231="Ya/Tidak",IF(K231="Ya",1,IF(K231="Tidak",0,"Blm Diisi")),IF(J231="A/B/C",IF(K231="A",1,IF(K231="B",0.5,IF(K231="C",0,"Blm Diisi"))),IF(J231="A/B/C/D",IF(K231="A",1,IF(K231="B",0.67,IF(K231="C",0.33,IF(K231="D",0,"Blm Diisi")))),IF(J231="A/B/C/D/E",IF(K231="A",1,IF(K231="B",0.75,IF(K231="C",0.5,IF(K231="D",0.25,IF(K231="E",0,"Blm Diisi"))))),IF(J231="%",IF(K231="","Blm Diisi",K231),IF(J231="Jumlah",IF(K231="","Blm Diisi",""),IF(J231="Rupiah",IF(K231="","Blm Diisi",""),IF(J231="","","-"))))))))</f>
        <v>1</v>
      </c>
      <c r="M231" s="121"/>
      <c r="N231" s="127"/>
      <c r="O231" s="208" t="s">
        <v>503</v>
      </c>
      <c r="P231" s="123" t="s">
        <v>504</v>
      </c>
    </row>
    <row r="232" spans="1:16" s="103" customFormat="1" ht="56.25" customHeight="1">
      <c r="B232" s="113"/>
      <c r="C232" s="220"/>
      <c r="D232" s="220"/>
      <c r="E232" s="220"/>
      <c r="F232" s="131"/>
      <c r="G232" s="78"/>
      <c r="H232" s="118"/>
      <c r="I232" s="194"/>
      <c r="J232" s="119"/>
      <c r="K232" s="120"/>
      <c r="L232" s="118"/>
      <c r="M232" s="121"/>
      <c r="O232" s="122"/>
      <c r="P232" s="199" t="s">
        <v>615</v>
      </c>
    </row>
    <row r="233" spans="1:16" s="70" customFormat="1" ht="35.25" customHeight="1">
      <c r="A233" s="103">
        <v>137</v>
      </c>
      <c r="B233" s="113"/>
      <c r="C233" s="220"/>
      <c r="D233" s="220"/>
      <c r="E233" s="220" t="s">
        <v>78</v>
      </c>
      <c r="F233" s="232" t="s">
        <v>55</v>
      </c>
      <c r="G233" s="232"/>
      <c r="H233" s="114">
        <v>1</v>
      </c>
      <c r="I233" s="129"/>
      <c r="J233" s="114"/>
      <c r="K233" s="114"/>
      <c r="L233" s="114">
        <f>AVERAGE(L234:L236)*H233</f>
        <v>1</v>
      </c>
      <c r="M233" s="115">
        <f>L233/H233</f>
        <v>1</v>
      </c>
      <c r="N233" s="137"/>
      <c r="O233" s="116"/>
      <c r="P233" s="78"/>
    </row>
    <row r="234" spans="1:16" s="103" customFormat="1" ht="199.2">
      <c r="A234" s="103">
        <v>138</v>
      </c>
      <c r="B234" s="113"/>
      <c r="C234" s="220"/>
      <c r="D234" s="220"/>
      <c r="E234" s="220"/>
      <c r="F234" s="117" t="s">
        <v>30</v>
      </c>
      <c r="G234" s="78" t="s">
        <v>174</v>
      </c>
      <c r="H234" s="118"/>
      <c r="I234" s="194" t="s">
        <v>316</v>
      </c>
      <c r="J234" s="119" t="s">
        <v>3</v>
      </c>
      <c r="K234" s="120" t="s">
        <v>29</v>
      </c>
      <c r="L234" s="118">
        <f>IF(J234="Ya/Tidak",IF(K234="Ya",1,IF(K234="Tidak",0,"Blm Diisi")),IF(J234="A/B/C",IF(K234="A",1,IF(K234="B",0.5,IF(K234="C",0,"Blm Diisi"))),IF(J234="A/B/C/D",IF(K234="A",1,IF(K234="B",0.67,IF(K234="C",0.33,IF(K234="D",0,"Blm Diisi")))),IF(J234="A/B/C/D/E",IF(K234="A",1,IF(K234="B",0.75,IF(K234="C",0.5,IF(K234="D",0.25,IF(K234="E",0,"Blm Diisi"))))),IF(J234="%",IF(K234="","Blm Diisi",K234),IF(J234="Jumlah",IF(K234="","Blm Diisi",""),IF(J234="Rupiah",IF(K234="","Blm Diisi",""),IF(J234="","","-"))))))))</f>
        <v>1</v>
      </c>
      <c r="M234" s="121"/>
      <c r="O234" s="209" t="s">
        <v>505</v>
      </c>
      <c r="P234" s="78" t="s">
        <v>506</v>
      </c>
    </row>
    <row r="235" spans="1:16" s="103" customFormat="1" ht="46.95" customHeight="1">
      <c r="B235" s="113"/>
      <c r="C235" s="220"/>
      <c r="D235" s="220"/>
      <c r="E235" s="220"/>
      <c r="F235" s="117"/>
      <c r="G235" s="78"/>
      <c r="H235" s="118"/>
      <c r="I235" s="194"/>
      <c r="J235" s="119"/>
      <c r="K235" s="120"/>
      <c r="L235" s="118"/>
      <c r="M235" s="121"/>
      <c r="O235" s="122"/>
      <c r="P235" s="199" t="s">
        <v>616</v>
      </c>
    </row>
    <row r="236" spans="1:16" s="103" customFormat="1" ht="214.2">
      <c r="A236" s="103">
        <v>139</v>
      </c>
      <c r="B236" s="113"/>
      <c r="C236" s="220"/>
      <c r="D236" s="220"/>
      <c r="E236" s="220"/>
      <c r="F236" s="117" t="s">
        <v>31</v>
      </c>
      <c r="G236" s="78" t="s">
        <v>175</v>
      </c>
      <c r="H236" s="118"/>
      <c r="I236" s="194" t="s">
        <v>317</v>
      </c>
      <c r="J236" s="119" t="s">
        <v>3</v>
      </c>
      <c r="K236" s="120" t="s">
        <v>29</v>
      </c>
      <c r="L236" s="118">
        <f>IF(J236="Ya/Tidak",IF(K236="Ya",1,IF(K236="Tidak",0,"Blm Diisi")),IF(J236="A/B/C",IF(K236="A",1,IF(K236="B",0.5,IF(K236="C",0,"Blm Diisi"))),IF(J236="A/B/C/D",IF(K236="A",1,IF(K236="B",0.67,IF(K236="C",0.33,IF(K236="D",0,"Blm Diisi")))),IF(J236="A/B/C/D/E",IF(K236="A",1,IF(K236="B",0.75,IF(K236="C",0.5,IF(K236="D",0.25,IF(K236="E",0,"Blm Diisi"))))),IF(J236="%",IF(K236="","Blm Diisi",K236),IF(J236="Jumlah",IF(K236="","Blm Diisi",""),IF(J236="Rupiah",IF(K236="","Blm Diisi",""),IF(J236="","","-"))))))))</f>
        <v>1</v>
      </c>
      <c r="M236" s="121"/>
      <c r="O236" s="122" t="s">
        <v>507</v>
      </c>
      <c r="P236" s="78" t="s">
        <v>506</v>
      </c>
    </row>
    <row r="237" spans="1:16" s="103" customFormat="1" ht="59.55" customHeight="1">
      <c r="B237" s="113"/>
      <c r="C237" s="220"/>
      <c r="D237" s="220"/>
      <c r="E237" s="220"/>
      <c r="F237" s="117"/>
      <c r="G237" s="78"/>
      <c r="H237" s="118"/>
      <c r="I237" s="194"/>
      <c r="J237" s="119"/>
      <c r="K237" s="120"/>
      <c r="L237" s="118"/>
      <c r="M237" s="121"/>
      <c r="O237" s="122"/>
      <c r="P237" s="199" t="s">
        <v>616</v>
      </c>
    </row>
    <row r="238" spans="1:16" s="70" customFormat="1" ht="30" customHeight="1">
      <c r="A238" s="103">
        <v>140</v>
      </c>
      <c r="B238" s="113"/>
      <c r="C238" s="220"/>
      <c r="D238" s="220"/>
      <c r="E238" s="220" t="s">
        <v>79</v>
      </c>
      <c r="F238" s="232" t="s">
        <v>56</v>
      </c>
      <c r="G238" s="232"/>
      <c r="H238" s="114">
        <v>2</v>
      </c>
      <c r="I238" s="129"/>
      <c r="J238" s="114"/>
      <c r="K238" s="114"/>
      <c r="L238" s="114">
        <f>AVERAGE(L239:L243)*H238</f>
        <v>2</v>
      </c>
      <c r="M238" s="115">
        <f>L238/H238</f>
        <v>1</v>
      </c>
      <c r="O238" s="116"/>
      <c r="P238" s="78"/>
    </row>
    <row r="239" spans="1:16" s="103" customFormat="1" ht="240" customHeight="1">
      <c r="A239" s="103">
        <v>141</v>
      </c>
      <c r="B239" s="113"/>
      <c r="C239" s="220"/>
      <c r="D239" s="220"/>
      <c r="E239" s="220"/>
      <c r="F239" s="117" t="s">
        <v>2</v>
      </c>
      <c r="G239" s="78" t="s">
        <v>377</v>
      </c>
      <c r="H239" s="118"/>
      <c r="I239" s="194" t="s">
        <v>318</v>
      </c>
      <c r="J239" s="119" t="s">
        <v>5</v>
      </c>
      <c r="K239" s="120" t="s">
        <v>29</v>
      </c>
      <c r="L239" s="118">
        <f>IF(J239="Ya/Tidak",IF(K239="Ya",1,IF(K239="Tidak",0,"Blm Diisi")),IF(J239="A/B/C",IF(K239="A",1,IF(K239="B",0.5,IF(K239="C",0,"Blm Diisi"))),IF(J239="A/B/C/D",IF(K239="A",1,IF(K239="B",0.67,IF(K239="C",0.33,IF(K239="D",0,"Blm Diisi")))),IF(J239="A/B/C/D/E",IF(K239="A",1,IF(K239="B",0.75,IF(K239="C",0.5,IF(K239="D",0.25,IF(K239="E",0,"Blm Diisi"))))),IF(J239="%",IF(K239="","Blm Diisi",K239),IF(J239="Jumlah",IF(K239="","Blm Diisi",""),IF(J239="Rupiah",IF(K239="","Blm Diisi",""),IF(J239="","","-"))))))))</f>
        <v>1</v>
      </c>
      <c r="M239" s="121"/>
      <c r="N239" s="127"/>
      <c r="O239" s="122" t="s">
        <v>508</v>
      </c>
      <c r="P239" s="78" t="s">
        <v>506</v>
      </c>
    </row>
    <row r="240" spans="1:16" s="103" customFormat="1" ht="46.5" customHeight="1">
      <c r="B240" s="113"/>
      <c r="C240" s="220"/>
      <c r="D240" s="220"/>
      <c r="E240" s="220"/>
      <c r="F240" s="117"/>
      <c r="G240" s="78"/>
      <c r="H240" s="118"/>
      <c r="I240" s="194"/>
      <c r="J240" s="119"/>
      <c r="K240" s="120"/>
      <c r="L240" s="118"/>
      <c r="M240" s="121"/>
      <c r="O240" s="122"/>
      <c r="P240" s="199" t="s">
        <v>617</v>
      </c>
    </row>
    <row r="241" spans="1:16" s="103" customFormat="1" ht="240" customHeight="1">
      <c r="A241" s="103">
        <v>142</v>
      </c>
      <c r="B241" s="113"/>
      <c r="C241" s="220"/>
      <c r="D241" s="220"/>
      <c r="E241" s="220"/>
      <c r="F241" s="117" t="s">
        <v>4</v>
      </c>
      <c r="G241" s="78" t="s">
        <v>378</v>
      </c>
      <c r="H241" s="118"/>
      <c r="I241" s="194" t="s">
        <v>319</v>
      </c>
      <c r="J241" s="119" t="s">
        <v>5</v>
      </c>
      <c r="K241" s="120" t="s">
        <v>29</v>
      </c>
      <c r="L241" s="118">
        <f>IF(J241="Ya/Tidak",IF(K241="Ya",1,IF(K241="Tidak",0,"Blm Diisi")),IF(J241="A/B/C",IF(K241="A",1,IF(K241="B",0.5,IF(K241="C",0,"Blm Diisi"))),IF(J241="A/B/C/D",IF(K241="A",1,IF(K241="B",0.67,IF(K241="C",0.33,IF(K241="D",0,"Blm Diisi")))),IF(J241="A/B/C/D/E",IF(K241="A",1,IF(K241="B",0.75,IF(K241="C",0.5,IF(K241="D",0.25,IF(K241="E",0,"Blm Diisi"))))),IF(J241="%",IF(K241="","Blm Diisi",K241),IF(J241="Jumlah",IF(K241="","Blm Diisi",""),IF(J241="Rupiah",IF(K241="","Blm Diisi",""),IF(J241="","","-"))))))))</f>
        <v>1</v>
      </c>
      <c r="M241" s="121"/>
      <c r="N241" s="128"/>
      <c r="O241" s="122" t="s">
        <v>509</v>
      </c>
      <c r="P241" s="78" t="s">
        <v>506</v>
      </c>
    </row>
    <row r="242" spans="1:16" s="103" customFormat="1" ht="71.25" customHeight="1">
      <c r="B242" s="113"/>
      <c r="C242" s="220"/>
      <c r="D242" s="220"/>
      <c r="E242" s="220"/>
      <c r="F242" s="117"/>
      <c r="G242" s="78"/>
      <c r="H242" s="118"/>
      <c r="I242" s="194"/>
      <c r="J242" s="119"/>
      <c r="K242" s="120"/>
      <c r="L242" s="118"/>
      <c r="M242" s="121"/>
      <c r="O242" s="122"/>
      <c r="P242" s="199" t="s">
        <v>618</v>
      </c>
    </row>
    <row r="243" spans="1:16" s="103" customFormat="1" ht="255" customHeight="1">
      <c r="A243" s="103">
        <v>143</v>
      </c>
      <c r="B243" s="113"/>
      <c r="C243" s="220"/>
      <c r="D243" s="220"/>
      <c r="E243" s="220"/>
      <c r="F243" s="117" t="s">
        <v>6</v>
      </c>
      <c r="G243" s="78" t="s">
        <v>379</v>
      </c>
      <c r="H243" s="118"/>
      <c r="I243" s="194" t="s">
        <v>320</v>
      </c>
      <c r="J243" s="119" t="s">
        <v>5</v>
      </c>
      <c r="K243" s="120" t="s">
        <v>29</v>
      </c>
      <c r="L243" s="118">
        <f>IF(J243="Ya/Tidak",IF(K243="Ya",1,IF(K243="Tidak",0,"Blm Diisi")),IF(J243="A/B/C",IF(K243="A",1,IF(K243="B",0.5,IF(K243="C",0,"Blm Diisi"))),IF(J243="A/B/C/D",IF(K243="A",1,IF(K243="B",0.67,IF(K243="C",0.33,IF(K243="D",0,"Blm Diisi")))),IF(J243="A/B/C/D/E",IF(K243="A",1,IF(K243="B",0.75,IF(K243="C",0.5,IF(K243="D",0.25,IF(K243="E",0,"Blm Diisi"))))),IF(J243="%",IF(K243="","Blm Diisi",K243),IF(J243="Jumlah",IF(K243="","Blm Diisi",""),IF(J243="Rupiah",IF(K243="","Blm Diisi",""),IF(J243="","","-"))))))))</f>
        <v>1</v>
      </c>
      <c r="M243" s="121"/>
      <c r="O243" s="122" t="s">
        <v>509</v>
      </c>
      <c r="P243" s="78" t="s">
        <v>506</v>
      </c>
    </row>
    <row r="244" spans="1:16" s="103" customFormat="1" ht="42" customHeight="1">
      <c r="B244" s="113"/>
      <c r="C244" s="220"/>
      <c r="D244" s="220"/>
      <c r="E244" s="220"/>
      <c r="F244" s="117"/>
      <c r="G244" s="78"/>
      <c r="H244" s="118"/>
      <c r="I244" s="194"/>
      <c r="J244" s="119"/>
      <c r="K244" s="120"/>
      <c r="L244" s="118"/>
      <c r="M244" s="121"/>
      <c r="O244" s="122"/>
      <c r="P244" s="199" t="s">
        <v>619</v>
      </c>
    </row>
    <row r="245" spans="1:16" s="70" customFormat="1">
      <c r="A245" s="103">
        <v>147</v>
      </c>
      <c r="B245" s="79"/>
      <c r="C245" s="86"/>
      <c r="D245" s="81" t="s">
        <v>76</v>
      </c>
      <c r="E245" s="226" t="s">
        <v>347</v>
      </c>
      <c r="F245" s="226"/>
      <c r="G245" s="226"/>
      <c r="H245" s="82">
        <v>5</v>
      </c>
      <c r="I245" s="83"/>
      <c r="J245" s="82"/>
      <c r="K245" s="82"/>
      <c r="L245" s="82">
        <f>SUM(L246,L249,L252)</f>
        <v>5</v>
      </c>
      <c r="M245" s="84">
        <f>L245/H245</f>
        <v>1</v>
      </c>
      <c r="N245" s="87"/>
      <c r="O245" s="85"/>
      <c r="P245" s="88"/>
    </row>
    <row r="246" spans="1:16" s="70" customFormat="1" ht="15.75" customHeight="1">
      <c r="A246" s="103">
        <v>148</v>
      </c>
      <c r="B246" s="113"/>
      <c r="C246" s="220"/>
      <c r="D246" s="220"/>
      <c r="E246" s="220" t="s">
        <v>74</v>
      </c>
      <c r="F246" s="232" t="s">
        <v>57</v>
      </c>
      <c r="G246" s="232"/>
      <c r="H246" s="114">
        <v>1.5</v>
      </c>
      <c r="I246" s="129"/>
      <c r="J246" s="114"/>
      <c r="K246" s="114"/>
      <c r="L246" s="114">
        <f>AVERAGE(L247)*H246</f>
        <v>1.5</v>
      </c>
      <c r="M246" s="115">
        <f>L246/H246</f>
        <v>1</v>
      </c>
      <c r="O246" s="116"/>
      <c r="P246" s="78"/>
    </row>
    <row r="247" spans="1:16" s="103" customFormat="1" ht="91.8">
      <c r="A247" s="103">
        <v>149</v>
      </c>
      <c r="B247" s="113"/>
      <c r="C247" s="220"/>
      <c r="D247" s="220"/>
      <c r="E247" s="220"/>
      <c r="F247" s="131" t="s">
        <v>30</v>
      </c>
      <c r="G247" s="78" t="s">
        <v>380</v>
      </c>
      <c r="H247" s="118"/>
      <c r="I247" s="194" t="s">
        <v>321</v>
      </c>
      <c r="J247" s="119" t="s">
        <v>3</v>
      </c>
      <c r="K247" s="120" t="s">
        <v>29</v>
      </c>
      <c r="L247" s="118">
        <f>IF(J247="Ya/Tidak",IF(K247="Ya",1,IF(K247="Tidak",0,"Blm Diisi")),IF(J247="A/B/C",IF(K247="A",1,IF(K247="B",0.5,IF(K247="C",0,"Blm Diisi"))),IF(J247="A/B/C/D",IF(K247="A",1,IF(K247="B",0.67,IF(K247="C",0.33,IF(K247="D",0,"Blm Diisi")))),IF(J247="A/B/C/D/E",IF(K247="A",1,IF(K247="B",0.75,IF(K247="C",0.5,IF(K247="D",0.25,IF(K247="E",0,"Blm Diisi"))))),IF(J247="%",IF(K247="","Blm Diisi",K247),IF(J247="Jumlah",IF(K247="","Blm Diisi",""),IF(J247="Rupiah",IF(K247="","Blm Diisi",""),IF(J247="","","-"))))))))</f>
        <v>1</v>
      </c>
      <c r="M247" s="121"/>
      <c r="O247" s="122" t="s">
        <v>510</v>
      </c>
      <c r="P247" s="78" t="s">
        <v>511</v>
      </c>
    </row>
    <row r="248" spans="1:16" s="103" customFormat="1" ht="51" customHeight="1">
      <c r="B248" s="113"/>
      <c r="C248" s="220"/>
      <c r="D248" s="220"/>
      <c r="E248" s="220"/>
      <c r="F248" s="131"/>
      <c r="G248" s="78"/>
      <c r="H248" s="118"/>
      <c r="I248" s="194"/>
      <c r="J248" s="119"/>
      <c r="K248" s="120"/>
      <c r="L248" s="118"/>
      <c r="M248" s="121"/>
      <c r="O248" s="122"/>
      <c r="P248" s="199" t="s">
        <v>661</v>
      </c>
    </row>
    <row r="249" spans="1:16" s="70" customFormat="1" ht="15.75" customHeight="1">
      <c r="A249" s="103">
        <v>150</v>
      </c>
      <c r="B249" s="113"/>
      <c r="C249" s="220"/>
      <c r="D249" s="220"/>
      <c r="E249" s="220" t="s">
        <v>78</v>
      </c>
      <c r="F249" s="232" t="s">
        <v>381</v>
      </c>
      <c r="G249" s="232"/>
      <c r="H249" s="114">
        <v>1.5</v>
      </c>
      <c r="I249" s="129"/>
      <c r="J249" s="114"/>
      <c r="K249" s="114"/>
      <c r="L249" s="114">
        <f>AVERAGE(L250)*H249</f>
        <v>1.5</v>
      </c>
      <c r="M249" s="115">
        <f>L249/H249</f>
        <v>1</v>
      </c>
      <c r="N249" s="130"/>
      <c r="O249" s="116"/>
      <c r="P249" s="78"/>
    </row>
    <row r="250" spans="1:16" s="103" customFormat="1" ht="180">
      <c r="A250" s="103">
        <v>151</v>
      </c>
      <c r="B250" s="113"/>
      <c r="C250" s="220"/>
      <c r="D250" s="220"/>
      <c r="E250" s="220"/>
      <c r="F250" s="131" t="s">
        <v>30</v>
      </c>
      <c r="G250" s="78" t="s">
        <v>382</v>
      </c>
      <c r="H250" s="118"/>
      <c r="I250" s="194" t="s">
        <v>322</v>
      </c>
      <c r="J250" s="119" t="s">
        <v>3</v>
      </c>
      <c r="K250" s="120" t="s">
        <v>29</v>
      </c>
      <c r="L250" s="118">
        <f>IF(J250="Ya/Tidak",IF(K250="Ya",1,IF(K250="Tidak",0,"Blm Diisi")),IF(J250="A/B/C",IF(K250="A",1,IF(K250="B",0.5,IF(K250="C",0,"Blm Diisi"))),IF(J250="A/B/C/D",IF(K250="A",1,IF(K250="B",0.67,IF(K250="C",0.33,IF(K250="D",0,"Blm Diisi")))),IF(J250="A/B/C/D/E",IF(K250="A",1,IF(K250="B",0.75,IF(K250="C",0.5,IF(K250="D",0.25,IF(K250="E",0,"Blm Diisi"))))),IF(J250="%",IF(K250="","Blm Diisi",K250),IF(J250="Jumlah",IF(K250="","Blm Diisi",""),IF(J250="Rupiah",IF(K250="","Blm Diisi",""),IF(J250="","","-"))))))))</f>
        <v>1</v>
      </c>
      <c r="M250" s="121"/>
      <c r="N250" s="128"/>
      <c r="O250" s="122" t="s">
        <v>512</v>
      </c>
      <c r="P250" s="78" t="s">
        <v>513</v>
      </c>
    </row>
    <row r="251" spans="1:16" s="103" customFormat="1" ht="43.2">
      <c r="B251" s="113"/>
      <c r="C251" s="220"/>
      <c r="D251" s="220"/>
      <c r="E251" s="220"/>
      <c r="F251" s="131"/>
      <c r="G251" s="78"/>
      <c r="H251" s="118"/>
      <c r="I251" s="194"/>
      <c r="J251" s="119"/>
      <c r="K251" s="120"/>
      <c r="L251" s="118"/>
      <c r="M251" s="121"/>
      <c r="O251" s="122"/>
      <c r="P251" s="199" t="s">
        <v>662</v>
      </c>
    </row>
    <row r="252" spans="1:16" s="70" customFormat="1" ht="15.75" customHeight="1">
      <c r="A252" s="103">
        <v>152</v>
      </c>
      <c r="B252" s="113"/>
      <c r="C252" s="220"/>
      <c r="D252" s="220"/>
      <c r="E252" s="220" t="s">
        <v>79</v>
      </c>
      <c r="F252" s="232" t="s">
        <v>58</v>
      </c>
      <c r="G252" s="232"/>
      <c r="H252" s="114">
        <v>2</v>
      </c>
      <c r="I252" s="129"/>
      <c r="J252" s="114"/>
      <c r="K252" s="114"/>
      <c r="L252" s="114">
        <f>AVERAGE(L253:L256)*H252</f>
        <v>2</v>
      </c>
      <c r="M252" s="115">
        <f>L252/H252</f>
        <v>1</v>
      </c>
      <c r="O252" s="116"/>
      <c r="P252" s="78"/>
    </row>
    <row r="253" spans="1:16" s="103" customFormat="1" ht="60">
      <c r="A253" s="103">
        <v>153</v>
      </c>
      <c r="B253" s="113"/>
      <c r="C253" s="220"/>
      <c r="D253" s="220"/>
      <c r="E253" s="220"/>
      <c r="F253" s="131" t="s">
        <v>30</v>
      </c>
      <c r="G253" s="78" t="s">
        <v>383</v>
      </c>
      <c r="H253" s="118"/>
      <c r="I253" s="78" t="s">
        <v>191</v>
      </c>
      <c r="J253" s="119" t="s">
        <v>26</v>
      </c>
      <c r="K253" s="135">
        <f>IF(OR(K254="",K255="",K256=""),"Blm Diisi",IF(AND(K254=0,K255=0),1,IF((K254-K255)/K254&lt;0,0,(K254-K255)/K254)))</f>
        <v>1</v>
      </c>
      <c r="L253" s="118">
        <f>IF(J253="Ya/Tidak",IF(K253="Ya",1,IF(K253="Tidak",0,"Blm Diisi")),IF(J253="A/B/C",IF(K253="A",1,IF(K253="B",0.5,IF(K253="C",0,"Blm Diisi"))),IF(J253="A/B/C/D",IF(K253="A",1,IF(K253="B",0.67,IF(K253="C",0.33,IF(K253="D",0,"Blm Diisi")))),IF(J253="A/B/C/D/E",IF(K253="A",1,IF(K253="B",0.75,IF(K253="C",0.5,IF(K253="D",0.25,IF(K253="E",0,"Blm Diisi"))))),IF(J253="%",IF(K253="","Blm Diisi",K253),IF(J253="Jumlah",IF(K253="","Blm Diisi",""),IF(J253="Rupiah",IF(K253="","Blm Diisi",""),IF(J253="","","-"))))))))</f>
        <v>1</v>
      </c>
      <c r="M253" s="121"/>
      <c r="O253" s="138"/>
      <c r="P253" s="134" t="s">
        <v>514</v>
      </c>
    </row>
    <row r="254" spans="1:16" s="103" customFormat="1">
      <c r="A254" s="103">
        <v>154</v>
      </c>
      <c r="B254" s="113"/>
      <c r="C254" s="220"/>
      <c r="D254" s="220"/>
      <c r="E254" s="220"/>
      <c r="F254" s="131"/>
      <c r="G254" s="136" t="s">
        <v>84</v>
      </c>
      <c r="H254" s="118"/>
      <c r="I254" s="78"/>
      <c r="J254" s="119" t="s">
        <v>27</v>
      </c>
      <c r="K254" s="120">
        <v>1</v>
      </c>
      <c r="L254" s="118" t="str">
        <f>IF(J254="Ya/Tidak",IF(K254="Ya",1,IF(K254="Tidak",0,"Blm Diisi")),IF(J254="A/B/C",IF(K254="A",1,IF(K254="B",0.5,IF(K254="C",0,"Blm Diisi"))),IF(J254="A/B/C/D",IF(K254="A",1,IF(K254="B",0.67,IF(K254="C",0.33,IF(K254="D",0,"Blm Diisi")))),IF(J254="A/B/C/D/E",IF(K254="A",1,IF(K254="B",0.75,IF(K254="C",0.5,IF(K254="D",0.25,IF(K254="E",0,"Blm Diisi"))))),IF(J254="%",IF(K254="","Blm Diisi",K254),IF(J254="Jumlah",IF(K254="","Blm Diisi",""),IF(J254="Rupiah",IF(K254="","Blm Diisi",""),IF(J254="","","-"))))))))</f>
        <v/>
      </c>
      <c r="M254" s="121"/>
      <c r="O254" s="122"/>
      <c r="P254" s="125"/>
    </row>
    <row r="255" spans="1:16" s="103" customFormat="1">
      <c r="A255" s="103">
        <v>155</v>
      </c>
      <c r="B255" s="113"/>
      <c r="C255" s="220"/>
      <c r="D255" s="220"/>
      <c r="E255" s="220"/>
      <c r="F255" s="131"/>
      <c r="G255" s="136" t="s">
        <v>85</v>
      </c>
      <c r="H255" s="118"/>
      <c r="I255" s="78"/>
      <c r="J255" s="119" t="s">
        <v>27</v>
      </c>
      <c r="K255" s="120">
        <v>0</v>
      </c>
      <c r="L255" s="118" t="str">
        <f>IF(J255="Ya/Tidak",IF(K255="Ya",1,IF(K255="Tidak",0,"Blm Diisi")),IF(J255="A/B/C",IF(K255="A",1,IF(K255="B",0.5,IF(K255="C",0,"Blm Diisi"))),IF(J255="A/B/C/D",IF(K255="A",1,IF(K255="B",0.67,IF(K255="C",0.33,IF(K255="D",0,"Blm Diisi")))),IF(J255="A/B/C/D/E",IF(K255="A",1,IF(K255="B",0.75,IF(K255="C",0.5,IF(K255="D",0.25,IF(K255="E",0,"Blm Diisi"))))),IF(J255="%",IF(K255="","Blm Diisi",K255),IF(J255="Jumlah",IF(K255="","Blm Diisi",""),IF(J255="Rupiah",IF(K255="","Blm Diisi",""),IF(J255="","","-"))))))))</f>
        <v/>
      </c>
      <c r="M255" s="121"/>
      <c r="O255" s="122"/>
      <c r="P255" s="125"/>
    </row>
    <row r="256" spans="1:16" s="103" customFormat="1" ht="30">
      <c r="A256" s="103">
        <v>156</v>
      </c>
      <c r="B256" s="113"/>
      <c r="C256" s="220"/>
      <c r="D256" s="220"/>
      <c r="E256" s="220"/>
      <c r="F256" s="131"/>
      <c r="G256" s="136" t="s">
        <v>86</v>
      </c>
      <c r="H256" s="118"/>
      <c r="I256" s="78"/>
      <c r="J256" s="119" t="s">
        <v>27</v>
      </c>
      <c r="K256" s="120">
        <v>1</v>
      </c>
      <c r="L256" s="118" t="str">
        <f>IF(J256="Ya/Tidak",IF(K256="Ya",1,IF(K256="Tidak",0,"Blm Diisi")),IF(J256="A/B/C",IF(K256="A",1,IF(K256="B",0.5,IF(K256="C",0,"Blm Diisi"))),IF(J256="A/B/C/D",IF(K256="A",1,IF(K256="B",0.67,IF(K256="C",0.33,IF(K256="D",0,"Blm Diisi")))),IF(J256="A/B/C/D/E",IF(K256="A",1,IF(K256="B",0.75,IF(K256="C",0.5,IF(K256="D",0.25,IF(K256="E",0,"Blm Diisi"))))),IF(J256="%",IF(K256="","Blm Diisi",K256),IF(J256="Jumlah",IF(K256="","Blm Diisi",""),IF(J256="Rupiah",IF(K256="","Blm Diisi",""),IF(J256="","","-"))))))))</f>
        <v/>
      </c>
      <c r="M256" s="121"/>
      <c r="O256" s="122"/>
      <c r="P256" s="125"/>
    </row>
    <row r="257" spans="1:16" s="103" customFormat="1" ht="37.049999999999997" customHeight="1">
      <c r="B257" s="113"/>
      <c r="C257" s="220"/>
      <c r="D257" s="220"/>
      <c r="E257" s="220"/>
      <c r="F257" s="131"/>
      <c r="G257" s="136"/>
      <c r="H257" s="118"/>
      <c r="I257" s="78"/>
      <c r="J257" s="119"/>
      <c r="K257" s="120"/>
      <c r="L257" s="118"/>
      <c r="M257" s="121"/>
      <c r="O257" s="122"/>
      <c r="P257" s="199" t="s">
        <v>663</v>
      </c>
    </row>
    <row r="258" spans="1:16" s="70" customFormat="1">
      <c r="A258" s="103">
        <v>157</v>
      </c>
      <c r="B258" s="79"/>
      <c r="C258" s="86"/>
      <c r="D258" s="81" t="s">
        <v>77</v>
      </c>
      <c r="E258" s="226" t="s">
        <v>369</v>
      </c>
      <c r="F258" s="226"/>
      <c r="G258" s="226"/>
      <c r="H258" s="82">
        <v>5</v>
      </c>
      <c r="I258" s="83"/>
      <c r="J258" s="82"/>
      <c r="K258" s="82"/>
      <c r="L258" s="82">
        <f>SUM(L259,L264,L267)</f>
        <v>5</v>
      </c>
      <c r="M258" s="84"/>
      <c r="N258" s="87"/>
      <c r="O258" s="85"/>
      <c r="P258" s="88"/>
    </row>
    <row r="259" spans="1:16" s="70" customFormat="1">
      <c r="A259" s="103">
        <v>173</v>
      </c>
      <c r="B259" s="113"/>
      <c r="C259" s="220"/>
      <c r="D259" s="220"/>
      <c r="E259" s="220" t="s">
        <v>74</v>
      </c>
      <c r="F259" s="232" t="s">
        <v>149</v>
      </c>
      <c r="G259" s="232"/>
      <c r="H259" s="114">
        <v>2</v>
      </c>
      <c r="I259" s="129"/>
      <c r="J259" s="114"/>
      <c r="K259" s="114"/>
      <c r="L259" s="114">
        <f>AVERAGE(L260:L262)*H259</f>
        <v>2</v>
      </c>
      <c r="M259" s="115">
        <f>L259/H259</f>
        <v>1</v>
      </c>
      <c r="O259" s="116"/>
      <c r="P259" s="78"/>
    </row>
    <row r="260" spans="1:16" s="103" customFormat="1" ht="286.2">
      <c r="A260" s="103">
        <v>174</v>
      </c>
      <c r="B260" s="113"/>
      <c r="C260" s="220"/>
      <c r="D260" s="220"/>
      <c r="E260" s="220"/>
      <c r="F260" s="131" t="s">
        <v>83</v>
      </c>
      <c r="G260" s="136" t="s">
        <v>150</v>
      </c>
      <c r="H260" s="118"/>
      <c r="I260" s="78"/>
      <c r="J260" s="119" t="s">
        <v>26</v>
      </c>
      <c r="K260" s="135">
        <f>IF(OR(K261="",K262=""),"Blm Diisi",IF(K262/K261&gt;1,1,K262/K261))</f>
        <v>1</v>
      </c>
      <c r="L260" s="118">
        <f>IF(J260="Ya/Tidak",IF(K260="Ya",1,IF(K260="Tidak",0,"Blm Diisi")),IF(J260="A/B/C",IF(K260="A",1,IF(K260="B",0.5,IF(K260="C",0,"Blm Diisi"))),IF(J260="A/B/C/D",IF(K260="A",1,IF(K260="B",0.67,IF(K260="C",0.33,IF(K260="D",0,"Blm Diisi")))),IF(J260="A/B/C/D/E",IF(K260="A",1,IF(K260="B",0.75,IF(K260="C",0.5,IF(K260="D",0.25,IF(K260="E",0,"Blm Diisi"))))),IF(J260="%",IF(K260="","Blm Diisi",K260),IF(J260="Jumlah",IF(K260="","Blm Diisi",""),IF(J260="Rupiah",IF(K260="","Blm Diisi",""),IF(J260="","","-"))))))))</f>
        <v>1</v>
      </c>
      <c r="M260" s="121"/>
      <c r="O260" s="122" t="s">
        <v>543</v>
      </c>
      <c r="P260" s="78" t="s">
        <v>544</v>
      </c>
    </row>
    <row r="261" spans="1:16" s="103" customFormat="1" ht="43.2">
      <c r="A261" s="103">
        <v>175</v>
      </c>
      <c r="B261" s="113"/>
      <c r="C261" s="220"/>
      <c r="D261" s="220"/>
      <c r="E261" s="220"/>
      <c r="F261" s="139"/>
      <c r="G261" s="136" t="s">
        <v>87</v>
      </c>
      <c r="H261" s="118"/>
      <c r="I261" s="78"/>
      <c r="J261" s="119" t="s">
        <v>27</v>
      </c>
      <c r="K261" s="120">
        <v>1</v>
      </c>
      <c r="L261" s="118" t="str">
        <f>IF(J261="Ya/Tidak",IF(K261="Ya",1,IF(K261="Tidak",0,"Blm Diisi")),IF(J261="A/B/C",IF(K261="A",1,IF(K261="B",0.5,IF(K261="C",0,"Blm Diisi"))),IF(J261="A/B/C/D",IF(K261="A",1,IF(K261="B",0.67,IF(K261="C",0.33,IF(K261="D",0,"Blm Diisi")))),IF(J261="A/B/C/D/E",IF(K261="A",1,IF(K261="B",0.75,IF(K261="C",0.5,IF(K261="D",0.25,IF(K261="E",0,"Blm Diisi"))))),IF(J261="%",IF(K261="","Blm Diisi",K261),IF(J261="Jumlah",IF(K261="","Blm Diisi",""),IF(J261="Rupiah",IF(K261="","Blm Diisi",""),IF(J261="","","-"))))))))</f>
        <v/>
      </c>
      <c r="M261" s="121"/>
      <c r="O261" s="122"/>
      <c r="P261" s="199" t="s">
        <v>686</v>
      </c>
    </row>
    <row r="262" spans="1:16" s="103" customFormat="1" ht="30">
      <c r="A262" s="103">
        <v>176</v>
      </c>
      <c r="B262" s="113"/>
      <c r="C262" s="220"/>
      <c r="D262" s="220"/>
      <c r="E262" s="220"/>
      <c r="F262" s="139"/>
      <c r="G262" s="136" t="s">
        <v>88</v>
      </c>
      <c r="H262" s="118"/>
      <c r="I262" s="78"/>
      <c r="J262" s="119" t="s">
        <v>27</v>
      </c>
      <c r="K262" s="120">
        <v>1</v>
      </c>
      <c r="L262" s="118" t="str">
        <f>IF(J262="Ya/Tidak",IF(K262="Ya",1,IF(K262="Tidak",0,"Blm Diisi")),IF(J262="A/B/C",IF(K262="A",1,IF(K262="B",0.5,IF(K262="C",0,"Blm Diisi"))),IF(J262="A/B/C/D",IF(K262="A",1,IF(K262="B",0.67,IF(K262="C",0.33,IF(K262="D",0,"Blm Diisi")))),IF(J262="A/B/C/D/E",IF(K262="A",1,IF(K262="B",0.75,IF(K262="C",0.5,IF(K262="D",0.25,IF(K262="E",0,"Blm Diisi"))))),IF(J262="%",IF(K262="","Blm Diisi",K262),IF(J262="Jumlah",IF(K262="","Blm Diisi",""),IF(J262="Rupiah",IF(K262="","Blm Diisi",""),IF(J262="","","-"))))))))</f>
        <v/>
      </c>
      <c r="M262" s="121"/>
      <c r="O262" s="122"/>
      <c r="P262" s="125"/>
    </row>
    <row r="263" spans="1:16" s="103" customFormat="1">
      <c r="B263" s="113"/>
      <c r="C263" s="220"/>
      <c r="D263" s="220"/>
      <c r="E263" s="220"/>
      <c r="F263" s="139"/>
      <c r="G263" s="136"/>
      <c r="H263" s="118"/>
      <c r="I263" s="78"/>
      <c r="J263" s="119"/>
      <c r="K263" s="120"/>
      <c r="L263" s="118"/>
      <c r="M263" s="121"/>
      <c r="O263" s="122"/>
      <c r="P263" s="199"/>
    </row>
    <row r="264" spans="1:16" s="70" customFormat="1">
      <c r="A264" s="103">
        <v>177</v>
      </c>
      <c r="B264" s="113"/>
      <c r="C264" s="220"/>
      <c r="D264" s="220"/>
      <c r="E264" s="220" t="s">
        <v>78</v>
      </c>
      <c r="F264" s="232" t="s">
        <v>323</v>
      </c>
      <c r="G264" s="232"/>
      <c r="H264" s="114">
        <v>1.5</v>
      </c>
      <c r="I264" s="129"/>
      <c r="J264" s="114"/>
      <c r="K264" s="114"/>
      <c r="L264" s="114">
        <f>AVERAGE(L265)*H264</f>
        <v>1.5</v>
      </c>
      <c r="M264" s="115">
        <f>L264/H264</f>
        <v>1</v>
      </c>
      <c r="O264" s="116"/>
      <c r="P264" s="78"/>
    </row>
    <row r="265" spans="1:16" s="103" customFormat="1" ht="196.2">
      <c r="A265" s="103">
        <v>178</v>
      </c>
      <c r="B265" s="113"/>
      <c r="C265" s="220"/>
      <c r="D265" s="220"/>
      <c r="E265" s="220"/>
      <c r="F265" s="131" t="s">
        <v>83</v>
      </c>
      <c r="G265" s="136" t="s">
        <v>59</v>
      </c>
      <c r="H265" s="118"/>
      <c r="I265" s="194" t="s">
        <v>324</v>
      </c>
      <c r="J265" s="119" t="s">
        <v>9</v>
      </c>
      <c r="K265" s="120" t="s">
        <v>29</v>
      </c>
      <c r="L265" s="118">
        <f>IF(J265="Ya/Tidak",IF(K265="Ya",1,IF(K265="Tidak",0,"Blm Diisi")),IF(J265="A/B/C",IF(K265="A",1,IF(K265="B",0.5,IF(K265="C",0,"Blm Diisi"))),IF(J265="A/B/C/D",IF(K265="A",1,IF(K265="B",0.67,IF(K265="C",0.33,IF(K265="D",0,"Blm Diisi")))),IF(J265="A/B/C/D/E",IF(K265="A",1,IF(K265="B",0.75,IF(K265="C",0.5,IF(K265="D",0.25,IF(K265="E",0,"Blm Diisi"))))),IF(J265="%",IF(K265="","Blm Diisi",K265),IF(J265="Jumlah",IF(K265="","Blm Diisi",""),IF(J265="Rupiah",IF(K265="","Blm Diisi",""),IF(J265="","","-"))))))))</f>
        <v>1</v>
      </c>
      <c r="M265" s="121"/>
      <c r="O265" s="122" t="s">
        <v>545</v>
      </c>
      <c r="P265" s="78" t="s">
        <v>587</v>
      </c>
    </row>
    <row r="266" spans="1:16" s="103" customFormat="1" ht="43.2">
      <c r="B266" s="113"/>
      <c r="C266" s="220"/>
      <c r="D266" s="220"/>
      <c r="E266" s="220"/>
      <c r="F266" s="131"/>
      <c r="G266" s="136"/>
      <c r="H266" s="118"/>
      <c r="I266" s="194"/>
      <c r="J266" s="119"/>
      <c r="K266" s="120"/>
      <c r="L266" s="118"/>
      <c r="M266" s="121"/>
      <c r="O266" s="122"/>
      <c r="P266" s="199" t="s">
        <v>687</v>
      </c>
    </row>
    <row r="267" spans="1:16" s="70" customFormat="1">
      <c r="A267" s="103">
        <v>179</v>
      </c>
      <c r="B267" s="113"/>
      <c r="C267" s="220"/>
      <c r="D267" s="220"/>
      <c r="E267" s="220" t="s">
        <v>79</v>
      </c>
      <c r="F267" s="232" t="s">
        <v>151</v>
      </c>
      <c r="G267" s="232"/>
      <c r="H267" s="114">
        <v>1.5</v>
      </c>
      <c r="I267" s="129"/>
      <c r="J267" s="114"/>
      <c r="K267" s="114"/>
      <c r="L267" s="114">
        <f>AVERAGE(L268)*H267</f>
        <v>1.5</v>
      </c>
      <c r="M267" s="115">
        <f>L267/H267</f>
        <v>1</v>
      </c>
      <c r="O267" s="116"/>
      <c r="P267" s="78"/>
    </row>
    <row r="268" spans="1:16" s="103" customFormat="1" ht="181.2">
      <c r="A268" s="103">
        <v>180</v>
      </c>
      <c r="B268" s="113"/>
      <c r="C268" s="220"/>
      <c r="D268" s="220"/>
      <c r="E268" s="220"/>
      <c r="F268" s="131" t="s">
        <v>83</v>
      </c>
      <c r="G268" s="136" t="s">
        <v>384</v>
      </c>
      <c r="H268" s="118"/>
      <c r="I268" s="194" t="s">
        <v>171</v>
      </c>
      <c r="J268" s="119" t="s">
        <v>9</v>
      </c>
      <c r="K268" s="120" t="s">
        <v>29</v>
      </c>
      <c r="L268" s="118">
        <f>IF(J268="Ya/Tidak",IF(K268="Ya",1,IF(K268="Tidak",0,"Blm Diisi")),IF(J268="A/B/C",IF(K268="A",1,IF(K268="B",0.5,IF(K268="C",0,"Blm Diisi"))),IF(J268="A/B/C/D",IF(K268="A",1,IF(K268="B",0.67,IF(K268="C",0.33,IF(K268="D",0,"Blm Diisi")))),IF(J268="A/B/C/D/E",IF(K268="A",1,IF(K268="B",0.75,IF(K268="C",0.5,IF(K268="D",0.25,IF(K268="E",0,"Blm Diisi"))))),IF(J268="%",IF(K268="","Blm Diisi",K268),IF(J268="Jumlah",IF(K268="","Blm Diisi",""),IF(J268="Rupiah",IF(K268="","Blm Diisi",""),IF(J268="","","-"))))))))</f>
        <v>1</v>
      </c>
      <c r="M268" s="121"/>
      <c r="O268" s="122" t="s">
        <v>546</v>
      </c>
      <c r="P268" s="78" t="s">
        <v>547</v>
      </c>
    </row>
    <row r="269" spans="1:16" s="103" customFormat="1" ht="43.2">
      <c r="B269" s="113"/>
      <c r="C269" s="220"/>
      <c r="D269" s="220"/>
      <c r="E269" s="220"/>
      <c r="F269" s="131"/>
      <c r="G269" s="136"/>
      <c r="H269" s="118"/>
      <c r="I269" s="194"/>
      <c r="J269" s="119"/>
      <c r="K269" s="120"/>
      <c r="L269" s="118"/>
      <c r="M269" s="121"/>
      <c r="O269" s="122"/>
      <c r="P269" s="199" t="s">
        <v>688</v>
      </c>
    </row>
    <row r="270" spans="1:16" s="70" customFormat="1">
      <c r="A270" s="103">
        <v>182</v>
      </c>
      <c r="B270" s="79"/>
      <c r="C270" s="86"/>
      <c r="D270" s="81" t="s">
        <v>17</v>
      </c>
      <c r="E270" s="226" t="s">
        <v>374</v>
      </c>
      <c r="F270" s="226"/>
      <c r="G270" s="226"/>
      <c r="H270" s="82">
        <v>7.5</v>
      </c>
      <c r="I270" s="83"/>
      <c r="J270" s="82"/>
      <c r="K270" s="82"/>
      <c r="L270" s="82">
        <f>SUM(L271,L274,L280)</f>
        <v>7.5</v>
      </c>
      <c r="M270" s="84">
        <f>L270/H270</f>
        <v>1</v>
      </c>
      <c r="N270" s="87"/>
      <c r="O270" s="85"/>
      <c r="P270" s="88"/>
    </row>
    <row r="271" spans="1:16" s="70" customFormat="1" ht="15.75" customHeight="1">
      <c r="A271" s="103">
        <v>184</v>
      </c>
      <c r="B271" s="113"/>
      <c r="C271" s="220"/>
      <c r="D271" s="220"/>
      <c r="E271" s="219" t="s">
        <v>74</v>
      </c>
      <c r="F271" s="231" t="s">
        <v>152</v>
      </c>
      <c r="G271" s="231"/>
      <c r="H271" s="114">
        <v>2.5</v>
      </c>
      <c r="I271" s="140"/>
      <c r="J271" s="114"/>
      <c r="K271" s="114"/>
      <c r="L271" s="114">
        <f>AVERAGE(L272:L272)*H271</f>
        <v>2.5</v>
      </c>
      <c r="M271" s="115">
        <f>L271/H271</f>
        <v>1</v>
      </c>
      <c r="N271" s="130"/>
      <c r="O271" s="116"/>
      <c r="P271" s="78"/>
    </row>
    <row r="272" spans="1:16" s="70" customFormat="1" ht="270" customHeight="1">
      <c r="A272" s="103"/>
      <c r="B272" s="78"/>
      <c r="C272" s="117"/>
      <c r="D272" s="117"/>
      <c r="E272" s="117"/>
      <c r="F272" s="131" t="s">
        <v>83</v>
      </c>
      <c r="G272" s="194" t="s">
        <v>223</v>
      </c>
      <c r="H272" s="118"/>
      <c r="I272" s="141" t="s">
        <v>224</v>
      </c>
      <c r="J272" s="119" t="s">
        <v>5</v>
      </c>
      <c r="K272" s="135" t="s">
        <v>29</v>
      </c>
      <c r="L272" s="118">
        <f>IF(J272="Ya/Tidak",IF(K272="Ya",1,IF(K272="Tidak",0,"Blm Diisi")),IF(J272="A/B/C",IF(K272="A",1,IF(K272="B",0.5,IF(K272="C",0,"Blm Diisi"))),IF(J272="A/B/C/D",IF(K272="A",1,IF(K272="B",0.67,IF(K272="C",0.33,IF(K272="D",0,"Blm Diisi")))),IF(J272="A/B/C/D/E",IF(K272="A",1,IF(K272="B",0.75,IF(K272="C",0.5,IF(K272="D",0.25,IF(K272="E",0,"Blm Diisi"))))),IF(J272="%",IF(K272="","Blm Diisi",K272),IF(J272="Jumlah",IF(K272="","Blm Diisi",""),IF(J272="Rupiah",IF(K272="","Blm Diisi",""),IF(J272="","","-"))))))))</f>
        <v>1</v>
      </c>
      <c r="M272" s="121"/>
      <c r="N272" s="137"/>
      <c r="O272" s="212" t="s">
        <v>515</v>
      </c>
      <c r="P272" s="213" t="s">
        <v>584</v>
      </c>
    </row>
    <row r="273" spans="1:16" s="70" customFormat="1" ht="42.75" customHeight="1">
      <c r="A273" s="103"/>
      <c r="B273" s="78"/>
      <c r="C273" s="117"/>
      <c r="D273" s="117"/>
      <c r="E273" s="117"/>
      <c r="F273" s="131"/>
      <c r="G273" s="194"/>
      <c r="H273" s="118"/>
      <c r="I273" s="141"/>
      <c r="J273" s="119"/>
      <c r="K273" s="135"/>
      <c r="L273" s="118"/>
      <c r="M273" s="121"/>
      <c r="O273" s="122"/>
      <c r="P273" s="202" t="s">
        <v>638</v>
      </c>
    </row>
    <row r="274" spans="1:16" s="70" customFormat="1" ht="15.75" customHeight="1">
      <c r="A274" s="103">
        <v>197</v>
      </c>
      <c r="B274" s="113"/>
      <c r="C274" s="220"/>
      <c r="D274" s="220"/>
      <c r="E274" s="219" t="s">
        <v>78</v>
      </c>
      <c r="F274" s="231" t="s">
        <v>153</v>
      </c>
      <c r="G274" s="231"/>
      <c r="H274" s="114">
        <v>3</v>
      </c>
      <c r="I274" s="140"/>
      <c r="J274" s="114" t="s">
        <v>26</v>
      </c>
      <c r="K274" s="114"/>
      <c r="L274" s="114">
        <f>AVERAGE(L275:L278)*H274</f>
        <v>3</v>
      </c>
      <c r="M274" s="115">
        <f>L274/H274</f>
        <v>1</v>
      </c>
      <c r="O274" s="116"/>
      <c r="P274" s="78"/>
    </row>
    <row r="275" spans="1:16" s="70" customFormat="1" ht="105">
      <c r="A275" s="103"/>
      <c r="B275" s="78"/>
      <c r="C275" s="117"/>
      <c r="D275" s="117"/>
      <c r="E275" s="117"/>
      <c r="F275" s="131" t="s">
        <v>83</v>
      </c>
      <c r="G275" s="194" t="s">
        <v>225</v>
      </c>
      <c r="H275" s="118"/>
      <c r="I275" s="141" t="s">
        <v>226</v>
      </c>
      <c r="J275" s="118" t="s">
        <v>26</v>
      </c>
      <c r="K275" s="135">
        <f>IF(OR(K276="",K278="",K277=""),"Blm Diisi",IF(K278/K276&gt;1,1,K278/K276))</f>
        <v>1</v>
      </c>
      <c r="L275" s="118">
        <f>IF(J275="Ya/Tidak",IF(K275="Ya",1,IF(K275="Tidak",0,"Blm Diisi")),IF(J275="A/B/C",IF(K275="A",1,IF(K275="B",0.5,IF(K275="C",0,"Blm Diisi"))),IF(J275="A/B/C/D",IF(K275="A",1,IF(K275="B",0.67,IF(K275="C",0.33,IF(K275="D",0,"Blm Diisi")))),IF(J275="A/B/C/D/E",IF(K275="A",1,IF(K275="B",0.75,IF(K275="C",0.5,IF(K275="D",0.25,IF(K275="E",0,"Blm Diisi"))))),IF(J275="%",IF(K275="","Blm Diisi",K275),IF(J275="Jumlah",IF(K275="","Blm Diisi",""),IF(J275="Rupiah",IF(K275="","Blm Diisi",""),IF(J275="","","-"))))))))</f>
        <v>1</v>
      </c>
      <c r="M275" s="121"/>
      <c r="O275" s="212" t="s">
        <v>516</v>
      </c>
      <c r="P275" s="213" t="s">
        <v>588</v>
      </c>
    </row>
    <row r="276" spans="1:16" s="103" customFormat="1" ht="30">
      <c r="A276" s="103">
        <v>199</v>
      </c>
      <c r="B276" s="113"/>
      <c r="C276" s="220"/>
      <c r="D276" s="220"/>
      <c r="E276" s="220"/>
      <c r="F276" s="131"/>
      <c r="G276" s="136" t="s">
        <v>62</v>
      </c>
      <c r="H276" s="118"/>
      <c r="I276" s="78"/>
      <c r="J276" s="119" t="s">
        <v>27</v>
      </c>
      <c r="K276" s="120">
        <v>1</v>
      </c>
      <c r="L276" s="118" t="str">
        <f t="shared" ref="L276:L278" si="7">IF(J276="Ya/Tidak",IF(K276="Ya",1,IF(K276="Tidak",0,"Blm Diisi")),IF(J276="A/B/C",IF(K276="A",1,IF(K276="B",0.5,IF(K276="C",0,"Blm Diisi"))),IF(J276="A/B/C/D",IF(K276="A",1,IF(K276="B",0.67,IF(K276="C",0.33,IF(K276="D",0,"Blm Diisi")))),IF(J276="A/B/C/D/E",IF(K276="A",1,IF(K276="B",0.75,IF(K276="C",0.5,IF(K276="D",0.25,IF(K276="E",0,"Blm Diisi"))))),IF(J276="%",IF(K276="","Blm Diisi",K276),IF(J276="Jumlah",IF(K276="","Blm Diisi",""),IF(J276="Rupiah",IF(K276="","Blm Diisi",""),IF(J276="","","-"))))))))</f>
        <v/>
      </c>
      <c r="M276" s="121"/>
      <c r="O276" s="122"/>
      <c r="P276" s="125"/>
    </row>
    <row r="277" spans="1:16" s="103" customFormat="1" ht="30">
      <c r="A277" s="103">
        <v>200</v>
      </c>
      <c r="B277" s="113"/>
      <c r="C277" s="220"/>
      <c r="D277" s="220"/>
      <c r="E277" s="220"/>
      <c r="F277" s="131"/>
      <c r="G277" s="136" t="s">
        <v>63</v>
      </c>
      <c r="H277" s="118"/>
      <c r="I277" s="78"/>
      <c r="J277" s="119" t="s">
        <v>27</v>
      </c>
      <c r="K277" s="120">
        <v>1</v>
      </c>
      <c r="L277" s="118" t="str">
        <f t="shared" si="7"/>
        <v/>
      </c>
      <c r="M277" s="121"/>
      <c r="O277" s="122"/>
      <c r="P277" s="125"/>
    </row>
    <row r="278" spans="1:16" s="103" customFormat="1" ht="30">
      <c r="A278" s="103">
        <v>201</v>
      </c>
      <c r="B278" s="113"/>
      <c r="C278" s="220"/>
      <c r="D278" s="220"/>
      <c r="E278" s="220"/>
      <c r="F278" s="131"/>
      <c r="G278" s="136" t="s">
        <v>64</v>
      </c>
      <c r="H278" s="118"/>
      <c r="I278" s="78"/>
      <c r="J278" s="119" t="s">
        <v>27</v>
      </c>
      <c r="K278" s="120">
        <v>1</v>
      </c>
      <c r="L278" s="118" t="str">
        <f t="shared" si="7"/>
        <v/>
      </c>
      <c r="M278" s="121"/>
      <c r="O278" s="122"/>
      <c r="P278" s="125"/>
    </row>
    <row r="279" spans="1:16" s="103" customFormat="1" ht="43.2">
      <c r="B279" s="113"/>
      <c r="C279" s="220"/>
      <c r="D279" s="220"/>
      <c r="E279" s="220"/>
      <c r="F279" s="131"/>
      <c r="G279" s="136"/>
      <c r="H279" s="118"/>
      <c r="I279" s="78"/>
      <c r="J279" s="119"/>
      <c r="K279" s="120"/>
      <c r="L279" s="118"/>
      <c r="M279" s="121"/>
      <c r="O279" s="203"/>
      <c r="P279" s="199" t="s">
        <v>639</v>
      </c>
    </row>
    <row r="280" spans="1:16" s="70" customFormat="1" ht="15.75" customHeight="1">
      <c r="A280" s="103">
        <v>197</v>
      </c>
      <c r="B280" s="113"/>
      <c r="C280" s="220"/>
      <c r="D280" s="220"/>
      <c r="E280" s="220" t="s">
        <v>79</v>
      </c>
      <c r="F280" s="232" t="s">
        <v>133</v>
      </c>
      <c r="G280" s="232"/>
      <c r="H280" s="114">
        <v>2</v>
      </c>
      <c r="I280" s="141"/>
      <c r="J280" s="114" t="s">
        <v>26</v>
      </c>
      <c r="K280" s="114"/>
      <c r="L280" s="114">
        <f>AVERAGE(L281:L284)*H280</f>
        <v>2</v>
      </c>
      <c r="M280" s="115">
        <f>L280/H280</f>
        <v>1</v>
      </c>
      <c r="O280" s="142"/>
      <c r="P280" s="78"/>
    </row>
    <row r="281" spans="1:16" s="149" customFormat="1" ht="38.1" customHeight="1">
      <c r="A281" s="143">
        <v>359</v>
      </c>
      <c r="B281" s="144"/>
      <c r="C281" s="145"/>
      <c r="D281" s="145"/>
      <c r="E281" s="145"/>
      <c r="F281" s="233" t="s">
        <v>227</v>
      </c>
      <c r="G281" s="234"/>
      <c r="H281" s="146">
        <v>1</v>
      </c>
      <c r="I281" s="147"/>
      <c r="J281" s="146"/>
      <c r="K281" s="146"/>
      <c r="L281" s="146">
        <f>AVERAGE(L282:L287)*H281</f>
        <v>1</v>
      </c>
      <c r="M281" s="146"/>
      <c r="N281" s="143"/>
      <c r="O281" s="148"/>
      <c r="P281" s="147"/>
    </row>
    <row r="282" spans="1:16" s="149" customFormat="1" ht="135">
      <c r="A282" s="143">
        <v>360</v>
      </c>
      <c r="B282" s="150"/>
      <c r="C282" s="151"/>
      <c r="D282" s="151"/>
      <c r="E282" s="151"/>
      <c r="F282" s="152" t="s">
        <v>83</v>
      </c>
      <c r="G282" s="153" t="s">
        <v>121</v>
      </c>
      <c r="H282" s="146"/>
      <c r="I282" s="147" t="s">
        <v>122</v>
      </c>
      <c r="J282" s="146" t="s">
        <v>26</v>
      </c>
      <c r="K282" s="154">
        <f>IF(OR(K283="",K287=""),"Blm Diisi",IF(K287/K283&gt;1,1,K287/K283))</f>
        <v>1</v>
      </c>
      <c r="L282" s="146">
        <f t="shared" ref="L282" si="8">IF(J282="Ya/Tidak",IF(K282="Ya",1,IF(K282="Tidak",0,"Blm Diisi")),IF(J282="A/B/C",IF(K282="A",1,IF(K282="B",0.5,IF(K282="C",0,"Blm Diisi"))),IF(J282="A/B/C/D",IF(K282="A",1,IF(K282="B",0.67,IF(K282="C",0.33,IF(K282="D",0,"Blm Diisi")))),IF(J282="A/B/C/D/E",IF(K282="A",1,IF(K282="B",0.75,IF(K282="C",0.5,IF(K282="D",0.25,IF(K282="E",0,"Blm Diisi"))))),IF(J282="%",IF(K282="","Blm Diisi",K282),IF(J282="Jumlah",IF(K282="","Blm Diisi",""),IF(J282="Rupiah",IF(K282="","Blm Diisi",""),IF(J282="","","-"))))))))</f>
        <v>1</v>
      </c>
      <c r="M282" s="146"/>
      <c r="N282" s="143"/>
      <c r="O282" s="214" t="s">
        <v>517</v>
      </c>
      <c r="P282" s="215" t="s">
        <v>518</v>
      </c>
    </row>
    <row r="283" spans="1:16" s="149" customFormat="1" ht="15">
      <c r="A283" s="143">
        <v>361</v>
      </c>
      <c r="B283" s="150"/>
      <c r="C283" s="151"/>
      <c r="D283" s="151"/>
      <c r="E283" s="151"/>
      <c r="F283" s="157" t="s">
        <v>83</v>
      </c>
      <c r="G283" s="153" t="s">
        <v>123</v>
      </c>
      <c r="H283" s="146"/>
      <c r="I283" s="147"/>
      <c r="J283" s="146" t="s">
        <v>27</v>
      </c>
      <c r="K283" s="146">
        <f>IF(OR(K284="",K285="",K286=""),"Blm Diisi",K284+K285+K286)</f>
        <v>3</v>
      </c>
      <c r="L283" s="146" t="str">
        <f>IF(J283="Ya/Tidak",IF(K283="Ya",1,IF(K283="Tidak",0,"Blm Diisi")),IF(J283="A/B/C",IF(K283="A",1,IF(K283="B",0.5,IF(K283="C",0,"Blm Diisi"))),IF(J283="A/B/C/D",IF(K283="A",1,IF(K283="B",0.67,IF(K283="C",0.33,IF(K283="D",0,"Blm Diisi")))),IF(J283="A/B/C/D/E",IF(K283="A",1,IF(K283="B",0.75,IF(K283="C",0.5,IF(K283="D",0.25,IF(K283="E",0,"Blm Diisi"))))),IF(J283="%",IF(K283="","Blm Diisi",K283),IF(J283="Jumlah",IF(K283="","Blm Diisi",""),IF(J283="Rupiah",IF(K283="","Blm Diisi",""),IF(J283="","","-"))))))))</f>
        <v/>
      </c>
      <c r="M283" s="146"/>
      <c r="N283" s="143"/>
      <c r="O283" s="158"/>
      <c r="P283" s="159"/>
    </row>
    <row r="284" spans="1:16" s="149" customFormat="1" ht="15">
      <c r="A284" s="143">
        <v>362</v>
      </c>
      <c r="B284" s="150"/>
      <c r="C284" s="151"/>
      <c r="D284" s="151"/>
      <c r="E284" s="151"/>
      <c r="F284" s="151"/>
      <c r="G284" s="160" t="s">
        <v>129</v>
      </c>
      <c r="H284" s="146"/>
      <c r="I284" s="147"/>
      <c r="J284" s="146" t="s">
        <v>27</v>
      </c>
      <c r="K284" s="156">
        <v>1</v>
      </c>
      <c r="L284" s="146" t="str">
        <f>IF(J284="Ya/Tidak",IF(K284="Ya",1,IF(K284="Tidak",0,"Blm Diisi")),IF(J284="A/B/C",IF(K284="A",1,IF(K284="B",0.5,IF(K284="C",0,"Blm Diisi"))),IF(J284="A/B/C/D",IF(K284="A",1,IF(K284="B",0.67,IF(K284="C",0.33,IF(K284="D",0,"Blm Diisi")))),IF(J284="A/B/C/D/E",IF(K284="A",1,IF(K284="B",0.75,IF(K284="C",0.5,IF(K284="D",0.25,IF(K284="E",0,"Blm Diisi"))))),IF(J284="%",IF(K284="","Blm Diisi",K284),IF(J284="Jumlah",IF(K284="","Blm Diisi",""),IF(J284="Rupiah",IF(K284="","Blm Diisi",""),IF(J284="","","-"))))))))</f>
        <v/>
      </c>
      <c r="M284" s="146"/>
      <c r="N284" s="143"/>
      <c r="O284" s="158"/>
      <c r="P284" s="159"/>
    </row>
    <row r="285" spans="1:16" s="149" customFormat="1" ht="15" customHeight="1">
      <c r="A285" s="143">
        <v>363</v>
      </c>
      <c r="B285" s="150"/>
      <c r="C285" s="151"/>
      <c r="D285" s="151"/>
      <c r="E285" s="151"/>
      <c r="F285" s="151"/>
      <c r="G285" s="160" t="s">
        <v>130</v>
      </c>
      <c r="H285" s="146"/>
      <c r="I285" s="147"/>
      <c r="J285" s="146" t="s">
        <v>27</v>
      </c>
      <c r="K285" s="156">
        <v>1</v>
      </c>
      <c r="L285" s="146" t="str">
        <f>IF(J285="Ya/Tidak",IF(K285="Ya",1,IF(K285="Tidak",0,"Blm Diisi")),IF(J285="A/B/C",IF(K285="A",1,IF(K285="B",0.5,IF(K285="C",0,"Blm Diisi"))),IF(J285="A/B/C/D",IF(K285="A",1,IF(K285="B",0.67,IF(K285="C",0.33,IF(K285="D",0,"Blm Diisi")))),IF(J285="A/B/C/D/E",IF(K285="A",1,IF(K285="B",0.75,IF(K285="C",0.5,IF(K285="D",0.25,IF(K285="E",0,"Blm Diisi"))))),IF(J285="%",IF(K285="","Blm Diisi",K285),IF(J285="Jumlah",IF(K285="","Blm Diisi",""),IF(J285="Rupiah",IF(K285="","Blm Diisi",""),IF(J285="","","-"))))))))</f>
        <v/>
      </c>
      <c r="M285" s="146"/>
      <c r="N285" s="143"/>
      <c r="O285" s="158"/>
      <c r="P285" s="159"/>
    </row>
    <row r="286" spans="1:16" s="149" customFormat="1" ht="15">
      <c r="A286" s="143">
        <v>364</v>
      </c>
      <c r="B286" s="150"/>
      <c r="C286" s="151"/>
      <c r="D286" s="151"/>
      <c r="E286" s="151"/>
      <c r="F286" s="157"/>
      <c r="G286" s="160" t="s">
        <v>124</v>
      </c>
      <c r="H286" s="146"/>
      <c r="I286" s="147"/>
      <c r="J286" s="146" t="s">
        <v>27</v>
      </c>
      <c r="K286" s="156">
        <v>1</v>
      </c>
      <c r="L286" s="146" t="str">
        <f>IF(J286="Ya/Tidak",IF(K286="Ya",1,IF(K286="Tidak",0,"Blm Diisi")),IF(J286="A/B/C",IF(K286="A",1,IF(K286="B",0.5,IF(K286="C",0,"Blm Diisi"))),IF(J286="A/B/C/D",IF(K286="A",1,IF(K286="B",0.67,IF(K286="C",0.33,IF(K286="D",0,"Blm Diisi")))),IF(J286="A/B/C/D/E",IF(K286="A",1,IF(K286="B",0.75,IF(K286="C",0.5,IF(K286="D",0.25,IF(K286="E",0,"Blm Diisi"))))),IF(J286="%",IF(K286="","Blm Diisi",K286),IF(J286="Jumlah",IF(K286="","Blm Diisi",""),IF(J286="Rupiah",IF(K286="","Blm Diisi",""),IF(J286="","","-"))))))))</f>
        <v/>
      </c>
      <c r="M286" s="146"/>
      <c r="N286" s="143"/>
      <c r="O286" s="158"/>
      <c r="P286" s="159"/>
    </row>
    <row r="287" spans="1:16" s="149" customFormat="1" ht="15">
      <c r="A287" s="143">
        <v>365</v>
      </c>
      <c r="B287" s="150"/>
      <c r="C287" s="151"/>
      <c r="D287" s="151"/>
      <c r="E287" s="151"/>
      <c r="F287" s="161" t="s">
        <v>83</v>
      </c>
      <c r="G287" s="153" t="s">
        <v>125</v>
      </c>
      <c r="H287" s="146"/>
      <c r="I287" s="147"/>
      <c r="J287" s="146" t="s">
        <v>27</v>
      </c>
      <c r="K287" s="156">
        <v>3</v>
      </c>
      <c r="L287" s="146" t="str">
        <f>IF(J287="Ya/Tidak",IF(K287="Ya",1,IF(K287="Tidak",0,"Blm Diisi")),IF(J287="A/B/C",IF(K287="A",1,IF(K287="B",0.5,IF(K287="C",0,"Blm Diisi"))),IF(J287="A/B/C/D",IF(K287="A",1,IF(K287="B",0.67,IF(K287="C",0.33,IF(K287="D",0,"Blm Diisi")))),IF(J287="A/B/C/D/E",IF(K287="A",1,IF(K287="B",0.75,IF(K287="C",0.5,IF(K287="D",0.25,IF(K287="E",0,"Blm Diisi"))))),IF(J287="%",IF(K287="","Blm Diisi",K287),IF(J287="Jumlah",IF(K287="","Blm Diisi",""),IF(J287="Rupiah",IF(K287="","Blm Diisi",""),IF(J287="","","-"))))))))</f>
        <v/>
      </c>
      <c r="M287" s="146"/>
      <c r="N287" s="143"/>
      <c r="O287" s="158"/>
      <c r="P287" s="159"/>
    </row>
    <row r="288" spans="1:16" s="149" customFormat="1" ht="15">
      <c r="A288" s="143"/>
      <c r="B288" s="150"/>
      <c r="C288" s="151"/>
      <c r="D288" s="151"/>
      <c r="E288" s="151"/>
      <c r="F288" s="204"/>
      <c r="G288" s="153"/>
      <c r="H288" s="146"/>
      <c r="I288" s="147"/>
      <c r="J288" s="146"/>
      <c r="K288" s="156"/>
      <c r="L288" s="146"/>
      <c r="M288" s="146"/>
      <c r="N288" s="143"/>
      <c r="O288" s="158"/>
      <c r="P288" s="216"/>
    </row>
    <row r="289" spans="1:16" s="149" customFormat="1" ht="35.25" customHeight="1">
      <c r="A289" s="143">
        <v>366</v>
      </c>
      <c r="B289" s="144"/>
      <c r="C289" s="145"/>
      <c r="D289" s="145"/>
      <c r="E289" s="145"/>
      <c r="F289" s="233" t="s">
        <v>61</v>
      </c>
      <c r="G289" s="234"/>
      <c r="H289" s="146">
        <v>1</v>
      </c>
      <c r="I289" s="147"/>
      <c r="J289" s="146"/>
      <c r="K289" s="146"/>
      <c r="L289" s="146">
        <f>AVERAGE(L290:L296)*H289</f>
        <v>1</v>
      </c>
      <c r="M289" s="146"/>
      <c r="N289" s="143"/>
      <c r="O289" s="148"/>
      <c r="P289" s="147"/>
    </row>
    <row r="290" spans="1:16" s="149" customFormat="1" ht="60.75" customHeight="1">
      <c r="A290" s="143">
        <v>367</v>
      </c>
      <c r="B290" s="150"/>
      <c r="C290" s="151"/>
      <c r="D290" s="151"/>
      <c r="E290" s="151"/>
      <c r="F290" s="152" t="s">
        <v>83</v>
      </c>
      <c r="G290" s="153" t="s">
        <v>126</v>
      </c>
      <c r="H290" s="146"/>
      <c r="I290" s="147" t="s">
        <v>127</v>
      </c>
      <c r="J290" s="146" t="s">
        <v>26</v>
      </c>
      <c r="K290" s="154">
        <f>IF(OR(K292="",K296=""),"Blm Diisi",IF(K296/K292&gt;1,1,K296/K292))</f>
        <v>1</v>
      </c>
      <c r="L290" s="146">
        <f t="shared" ref="L290" si="9">IF(J290="Ya/Tidak",IF(K290="Ya",1,IF(K290="Tidak",0,"Blm Diisi")),IF(J290="A/B/C",IF(K290="A",1,IF(K290="B",0.5,IF(K290="C",0,"Blm Diisi"))),IF(J290="A/B/C/D",IF(K290="A",1,IF(K290="B",0.67,IF(K290="C",0.33,IF(K290="D",0,"Blm Diisi")))),IF(J290="A/B/C/D/E",IF(K290="A",1,IF(K290="B",0.75,IF(K290="C",0.5,IF(K290="D",0.25,IF(K290="E",0,"Blm Diisi"))))),IF(J290="%",IF(K290="","Blm Diisi",K290),IF(J290="Jumlah",IF(K290="","Blm Diisi",""),IF(J290="Rupiah",IF(K290="","Blm Diisi",""),IF(J290="","","-"))))))))</f>
        <v>1</v>
      </c>
      <c r="M290" s="146"/>
      <c r="N290" s="143"/>
      <c r="O290" s="214" t="s">
        <v>519</v>
      </c>
      <c r="P290" s="215" t="s">
        <v>520</v>
      </c>
    </row>
    <row r="291" spans="1:16" s="149" customFormat="1" ht="44.25" customHeight="1">
      <c r="A291" s="143"/>
      <c r="B291" s="150"/>
      <c r="C291" s="151"/>
      <c r="D291" s="151"/>
      <c r="E291" s="151"/>
      <c r="F291" s="152"/>
      <c r="G291" s="153"/>
      <c r="H291" s="146"/>
      <c r="I291" s="147"/>
      <c r="J291" s="146"/>
      <c r="K291" s="154"/>
      <c r="L291" s="146"/>
      <c r="M291" s="146"/>
      <c r="N291" s="143"/>
      <c r="O291" s="214"/>
      <c r="P291" s="215"/>
    </row>
    <row r="292" spans="1:16" s="149" customFormat="1" ht="30">
      <c r="A292" s="143">
        <v>368</v>
      </c>
      <c r="B292" s="150"/>
      <c r="C292" s="151"/>
      <c r="D292" s="151"/>
      <c r="E292" s="151"/>
      <c r="F292" s="157" t="s">
        <v>83</v>
      </c>
      <c r="G292" s="153" t="s">
        <v>228</v>
      </c>
      <c r="H292" s="146"/>
      <c r="I292" s="147"/>
      <c r="J292" s="146" t="s">
        <v>27</v>
      </c>
      <c r="K292" s="146">
        <f>IF(OR(K293="",K294="",K295=""),"Blm Diisi",K293+K294+K295)</f>
        <v>3</v>
      </c>
      <c r="L292" s="146" t="str">
        <f>IF(J292="Ya/Tidak",IF(K292="Ya",1,IF(K292="Tidak",0,"Blm Diisi")),IF(J292="A/B/C",IF(K292="A",1,IF(K292="B",0.5,IF(K292="C",0,"Blm Diisi"))),IF(J292="A/B/C/D",IF(K292="A",1,IF(K292="B",0.67,IF(K292="C",0.33,IF(K292="D",0,"Blm Diisi")))),IF(J292="A/B/C/D/E",IF(K292="A",1,IF(K292="B",0.75,IF(K292="C",0.5,IF(K292="D",0.25,IF(K292="E",0,"Blm Diisi"))))),IF(J292="%",IF(K292="","Blm Diisi",K292),IF(J292="Jumlah",IF(K292="","Blm Diisi",""),IF(J292="Rupiah",IF(K292="","Blm Diisi",""),IF(J292="","","-"))))))))</f>
        <v/>
      </c>
      <c r="M292" s="146"/>
      <c r="N292" s="162"/>
      <c r="O292" s="155"/>
      <c r="P292" s="156"/>
    </row>
    <row r="293" spans="1:16" s="149" customFormat="1" ht="15">
      <c r="A293" s="143">
        <v>369</v>
      </c>
      <c r="B293" s="150"/>
      <c r="C293" s="151"/>
      <c r="D293" s="151"/>
      <c r="E293" s="151"/>
      <c r="F293" s="151"/>
      <c r="G293" s="160" t="s">
        <v>131</v>
      </c>
      <c r="H293" s="146"/>
      <c r="I293" s="147"/>
      <c r="J293" s="146" t="s">
        <v>27</v>
      </c>
      <c r="K293" s="156">
        <v>1</v>
      </c>
      <c r="L293" s="146" t="str">
        <f>IF(J293="Ya/Tidak",IF(K293="Ya",1,IF(K293="Tidak",0,"Blm Diisi")),IF(J293="A/B/C",IF(K293="A",1,IF(K293="B",0.5,IF(K293="C",0,"Blm Diisi"))),IF(J293="A/B/C/D",IF(K293="A",1,IF(K293="B",0.67,IF(K293="C",0.33,IF(K293="D",0,"Blm Diisi")))),IF(J293="A/B/C/D/E",IF(K293="A",1,IF(K293="B",0.75,IF(K293="C",0.5,IF(K293="D",0.25,IF(K293="E",0,"Blm Diisi"))))),IF(J293="%",IF(K293="","Blm Diisi",K293),IF(J293="Jumlah",IF(K293="","Blm Diisi",""),IF(J293="Rupiah",IF(K293="","Blm Diisi",""),IF(J293="","","-"))))))))</f>
        <v/>
      </c>
      <c r="M293" s="146"/>
      <c r="N293" s="163"/>
      <c r="O293" s="155"/>
      <c r="P293" s="156"/>
    </row>
    <row r="294" spans="1:16" s="149" customFormat="1" ht="15">
      <c r="A294" s="143">
        <v>370</v>
      </c>
      <c r="B294" s="150"/>
      <c r="C294" s="151"/>
      <c r="D294" s="151"/>
      <c r="E294" s="151"/>
      <c r="F294" s="151"/>
      <c r="G294" s="160" t="s">
        <v>132</v>
      </c>
      <c r="H294" s="146"/>
      <c r="I294" s="147"/>
      <c r="J294" s="146" t="s">
        <v>27</v>
      </c>
      <c r="K294" s="156">
        <v>1</v>
      </c>
      <c r="L294" s="146" t="str">
        <f>IF(J294="Ya/Tidak",IF(K294="Ya",1,IF(K294="Tidak",0,"Blm Diisi")),IF(J294="A/B/C",IF(K294="A",1,IF(K294="B",0.5,IF(K294="C",0,"Blm Diisi"))),IF(J294="A/B/C/D",IF(K294="A",1,IF(K294="B",0.67,IF(K294="C",0.33,IF(K294="D",0,"Blm Diisi")))),IF(J294="A/B/C/D/E",IF(K294="A",1,IF(K294="B",0.75,IF(K294="C",0.5,IF(K294="D",0.25,IF(K294="E",0,"Blm Diisi"))))),IF(J294="%",IF(K294="","Blm Diisi",K294),IF(J294="Jumlah",IF(K294="","Blm Diisi",""),IF(J294="Rupiah",IF(K294="","Blm Diisi",""),IF(J294="","","-"))))))))</f>
        <v/>
      </c>
      <c r="M294" s="146"/>
      <c r="N294" s="143"/>
      <c r="O294" s="158"/>
      <c r="P294" s="159"/>
    </row>
    <row r="295" spans="1:16" s="149" customFormat="1" ht="15">
      <c r="A295" s="143">
        <v>371</v>
      </c>
      <c r="B295" s="150"/>
      <c r="C295" s="151"/>
      <c r="D295" s="151"/>
      <c r="E295" s="151"/>
      <c r="F295" s="157"/>
      <c r="G295" s="160" t="s">
        <v>128</v>
      </c>
      <c r="H295" s="146"/>
      <c r="I295" s="147"/>
      <c r="J295" s="146" t="s">
        <v>27</v>
      </c>
      <c r="K295" s="156">
        <v>1</v>
      </c>
      <c r="L295" s="146" t="str">
        <f>IF(J295="Ya/Tidak",IF(K295="Ya",1,IF(K295="Tidak",0,"Blm Diisi")),IF(J295="A/B/C",IF(K295="A",1,IF(K295="B",0.5,IF(K295="C",0,"Blm Diisi"))),IF(J295="A/B/C/D",IF(K295="A",1,IF(K295="B",0.67,IF(K295="C",0.33,IF(K295="D",0,"Blm Diisi")))),IF(J295="A/B/C/D/E",IF(K295="A",1,IF(K295="B",0.75,IF(K295="C",0.5,IF(K295="D",0.25,IF(K295="E",0,"Blm Diisi"))))),IF(J295="%",IF(K295="","Blm Diisi",K295),IF(J295="Jumlah",IF(K295="","Blm Diisi",""),IF(J295="Rupiah",IF(K295="","Blm Diisi",""),IF(J295="","","-"))))))))</f>
        <v/>
      </c>
      <c r="M295" s="146"/>
      <c r="N295" s="143"/>
      <c r="O295" s="158"/>
      <c r="P295" s="159"/>
    </row>
    <row r="296" spans="1:16" s="149" customFormat="1" ht="15">
      <c r="A296" s="143">
        <v>372</v>
      </c>
      <c r="B296" s="150"/>
      <c r="C296" s="151"/>
      <c r="D296" s="151"/>
      <c r="E296" s="151"/>
      <c r="F296" s="161" t="s">
        <v>83</v>
      </c>
      <c r="G296" s="153" t="s">
        <v>125</v>
      </c>
      <c r="H296" s="146"/>
      <c r="I296" s="147"/>
      <c r="J296" s="146" t="s">
        <v>27</v>
      </c>
      <c r="K296" s="156">
        <v>3</v>
      </c>
      <c r="L296" s="146" t="str">
        <f>IF(J296="Ya/Tidak",IF(K296="Ya",1,IF(K296="Tidak",0,"Blm Diisi")),IF(J296="A/B/C",IF(K296="A",1,IF(K296="B",0.5,IF(K296="C",0,"Blm Diisi"))),IF(J296="A/B/C/D",IF(K296="A",1,IF(K296="B",0.67,IF(K296="C",0.33,IF(K296="D",0,"Blm Diisi")))),IF(J296="A/B/C/D/E",IF(K296="A",1,IF(K296="B",0.75,IF(K296="C",0.5,IF(K296="D",0.25,IF(K296="E",0,"Blm Diisi"))))),IF(J296="%",IF(K296="","Blm Diisi",K296),IF(J296="Jumlah",IF(K296="","Blm Diisi",""),IF(J296="Rupiah",IF(K296="","Blm Diisi",""),IF(J296="","","-"))))))))</f>
        <v/>
      </c>
      <c r="M296" s="146"/>
      <c r="N296" s="143"/>
      <c r="O296" s="158"/>
      <c r="P296" s="159"/>
    </row>
    <row r="297" spans="1:16" s="149" customFormat="1" ht="43.2">
      <c r="A297" s="143"/>
      <c r="B297" s="150"/>
      <c r="C297" s="151"/>
      <c r="D297" s="151"/>
      <c r="E297" s="151"/>
      <c r="F297" s="161"/>
      <c r="G297" s="153"/>
      <c r="H297" s="146"/>
      <c r="I297" s="147"/>
      <c r="J297" s="146"/>
      <c r="K297" s="156"/>
      <c r="L297" s="146"/>
      <c r="M297" s="146"/>
      <c r="N297" s="143"/>
      <c r="O297" s="158"/>
      <c r="P297" s="216" t="s">
        <v>640</v>
      </c>
    </row>
    <row r="298" spans="1:16" s="70" customFormat="1" ht="36" customHeight="1">
      <c r="A298" s="103">
        <v>203</v>
      </c>
      <c r="B298" s="79"/>
      <c r="C298" s="86"/>
      <c r="D298" s="81" t="s">
        <v>18</v>
      </c>
      <c r="E298" s="226" t="s">
        <v>375</v>
      </c>
      <c r="F298" s="226"/>
      <c r="G298" s="226"/>
      <c r="H298" s="82">
        <v>5</v>
      </c>
      <c r="I298" s="83"/>
      <c r="J298" s="82"/>
      <c r="K298" s="82"/>
      <c r="L298" s="82">
        <f>SUM(L299,L306)</f>
        <v>5</v>
      </c>
      <c r="M298" s="84">
        <f>L298/H298</f>
        <v>1</v>
      </c>
      <c r="N298" s="87"/>
      <c r="O298" s="85"/>
      <c r="P298" s="88"/>
    </row>
    <row r="299" spans="1:16" s="70" customFormat="1" ht="15.75" customHeight="1">
      <c r="A299" s="103">
        <v>204</v>
      </c>
      <c r="B299" s="113"/>
      <c r="C299" s="220"/>
      <c r="D299" s="220"/>
      <c r="E299" s="193" t="s">
        <v>74</v>
      </c>
      <c r="F299" s="232" t="s">
        <v>254</v>
      </c>
      <c r="G299" s="232"/>
      <c r="H299" s="114">
        <v>2.5</v>
      </c>
      <c r="I299" s="129"/>
      <c r="J299" s="114"/>
      <c r="K299" s="114"/>
      <c r="L299" s="114">
        <f>AVERAGE(L300:L304)*H299</f>
        <v>2.5</v>
      </c>
      <c r="M299" s="115">
        <f>L299/H299</f>
        <v>1</v>
      </c>
      <c r="O299" s="116"/>
      <c r="P299" s="78"/>
    </row>
    <row r="300" spans="1:16" s="103" customFormat="1" ht="194.25" customHeight="1">
      <c r="A300" s="103">
        <v>205</v>
      </c>
      <c r="B300" s="113"/>
      <c r="C300" s="220"/>
      <c r="D300" s="220"/>
      <c r="E300" s="220"/>
      <c r="F300" s="131" t="s">
        <v>2</v>
      </c>
      <c r="G300" s="136" t="s">
        <v>325</v>
      </c>
      <c r="H300" s="118"/>
      <c r="I300" s="194" t="s">
        <v>255</v>
      </c>
      <c r="J300" s="119" t="s">
        <v>9</v>
      </c>
      <c r="K300" s="120" t="s">
        <v>29</v>
      </c>
      <c r="L300" s="118">
        <f>IF(J300="Ya/Tidak",IF(K300="Ya",1,IF(K300="Tidak",0,"Blm Diisi")),IF(J300="A/B/C",IF(K300="A",1,IF(K300="B",0.5,IF(K300="C",0,"Blm Diisi"))),IF(J300="A/B/C/D",IF(K300="A",1,IF(K300="B",0.67,IF(K300="C",0.33,IF(K300="D",0,"Blm Diisi")))),IF(J300="A/B/C/D/E",IF(K300="A",1,IF(K300="B",0.75,IF(K300="C",0.5,IF(K300="D",0.25,IF(K300="E",0,"Blm Diisi"))))),IF(J300="%",IF(K300="","Blm Diisi",K300),IF(J300="Jumlah",IF(K300="","Blm Diisi",""),IF(J300="Rupiah",IF(K300="","Blm Diisi",""),IF(J300="","","-"))))))))</f>
        <v>1</v>
      </c>
      <c r="M300" s="121"/>
      <c r="O300" s="122" t="s">
        <v>576</v>
      </c>
      <c r="P300" s="194" t="s">
        <v>577</v>
      </c>
    </row>
    <row r="301" spans="1:16" s="103" customFormat="1" ht="48" customHeight="1">
      <c r="B301" s="113"/>
      <c r="C301" s="220"/>
      <c r="D301" s="220"/>
      <c r="E301" s="220"/>
      <c r="F301" s="131"/>
      <c r="G301" s="136"/>
      <c r="H301" s="118"/>
      <c r="I301" s="194"/>
      <c r="J301" s="119"/>
      <c r="K301" s="120"/>
      <c r="L301" s="118"/>
      <c r="M301" s="121"/>
      <c r="O301" s="164"/>
      <c r="P301" s="199" t="s">
        <v>702</v>
      </c>
    </row>
    <row r="302" spans="1:16" s="103" customFormat="1" ht="146.25" customHeight="1">
      <c r="A302" s="103">
        <v>206</v>
      </c>
      <c r="B302" s="113"/>
      <c r="C302" s="220"/>
      <c r="D302" s="220"/>
      <c r="E302" s="220"/>
      <c r="F302" s="131" t="s">
        <v>4</v>
      </c>
      <c r="G302" s="136" t="s">
        <v>256</v>
      </c>
      <c r="H302" s="118"/>
      <c r="I302" s="78" t="s">
        <v>257</v>
      </c>
      <c r="J302" s="119" t="s">
        <v>26</v>
      </c>
      <c r="K302" s="135">
        <f>IF(OR(K303="",K304=""),"Blm Diisi",IF(K304/K303&gt;1,1,K304/K303))</f>
        <v>1</v>
      </c>
      <c r="L302" s="118">
        <f>IF(J302="Ya/Tidak",IF(K302="Ya",1,IF(K302="Tidak",0,"Blm Diisi")),IF(J302="A/B/C",IF(K302="A",1,IF(K302="B",0.5,IF(K302="C",0,"Blm Diisi"))),IF(J302="A/B/C/D",IF(K302="A",1,IF(K302="B",0.67,IF(K302="C",0.33,IF(K302="D",0,"Blm Diisi")))),IF(J302="A/B/C/D/E",IF(K302="A",1,IF(K302="B",0.75,IF(K302="C",0.5,IF(K302="D",0.25,IF(K302="E",0,"Blm Diisi"))))),IF(J302="%",IF(K302="","Blm Diisi",K302),IF(J302="Jumlah",IF(K302="","Blm Diisi",""),IF(J302="Rupiah",IF(K302="","Blm Diisi",""),IF(J302="","","-"))))))))</f>
        <v>1</v>
      </c>
      <c r="M302" s="121"/>
      <c r="O302" s="164" t="s">
        <v>257</v>
      </c>
      <c r="P302" s="194" t="s">
        <v>578</v>
      </c>
    </row>
    <row r="303" spans="1:16" s="103" customFormat="1" ht="30">
      <c r="A303" s="103">
        <v>207</v>
      </c>
      <c r="B303" s="113"/>
      <c r="C303" s="220"/>
      <c r="D303" s="220"/>
      <c r="E303" s="220"/>
      <c r="F303" s="131"/>
      <c r="G303" s="136" t="s">
        <v>258</v>
      </c>
      <c r="H303" s="118"/>
      <c r="I303" s="78"/>
      <c r="J303" s="119" t="s">
        <v>27</v>
      </c>
      <c r="K303" s="120">
        <v>1</v>
      </c>
      <c r="L303" s="118" t="str">
        <f>IF(J303="Ya/Tidak",IF(K303="Ya",1,IF(K303="Tidak",0,"Blm Diisi")),IF(J303="A/B/C",IF(K303="A",1,IF(K303="B",0.5,IF(K303="C",0,"Blm Diisi"))),IF(J303="A/B/C/D",IF(K303="A",1,IF(K303="B",0.67,IF(K303="C",0.33,IF(K303="D",0,"Blm Diisi")))),IF(J303="A/B/C/D/E",IF(K303="A",1,IF(K303="B",0.75,IF(K303="C",0.5,IF(K303="D",0.25,IF(K303="E",0,"Blm Diisi"))))),IF(J303="%",IF(K303="","Blm Diisi",K303),IF(J303="Jumlah",IF(K303="","Blm Diisi",""),IF(J303="Rupiah",IF(K303="","Blm Diisi",""),IF(J303="","","-"))))))))</f>
        <v/>
      </c>
      <c r="M303" s="121"/>
      <c r="O303" s="122"/>
      <c r="P303" s="125"/>
    </row>
    <row r="304" spans="1:16" s="103" customFormat="1" ht="30">
      <c r="A304" s="103">
        <v>208</v>
      </c>
      <c r="B304" s="113"/>
      <c r="C304" s="220"/>
      <c r="D304" s="220"/>
      <c r="E304" s="220"/>
      <c r="F304" s="131"/>
      <c r="G304" s="136" t="s">
        <v>259</v>
      </c>
      <c r="H304" s="118"/>
      <c r="I304" s="78"/>
      <c r="J304" s="119" t="s">
        <v>27</v>
      </c>
      <c r="K304" s="120">
        <v>1</v>
      </c>
      <c r="L304" s="118" t="str">
        <f>IF(J304="Ya/Tidak",IF(K304="Ya",1,IF(K304="Tidak",0,"Blm Diisi")),IF(J304="A/B/C",IF(K304="A",1,IF(K304="B",0.5,IF(K304="C",0,"Blm Diisi"))),IF(J304="A/B/C/D",IF(K304="A",1,IF(K304="B",0.67,IF(K304="C",0.33,IF(K304="D",0,"Blm Diisi")))),IF(J304="A/B/C/D/E",IF(K304="A",1,IF(K304="B",0.75,IF(K304="C",0.5,IF(K304="D",0.25,IF(K304="E",0,"Blm Diisi"))))),IF(J304="%",IF(K304="","Blm Diisi",K304),IF(J304="Jumlah",IF(K304="","Blm Diisi",""),IF(J304="Rupiah",IF(K304="","Blm Diisi",""),IF(J304="","","-"))))))))</f>
        <v/>
      </c>
      <c r="M304" s="121"/>
      <c r="O304" s="122"/>
      <c r="P304" s="125"/>
    </row>
    <row r="305" spans="1:16" s="103" customFormat="1" ht="43.2">
      <c r="B305" s="113"/>
      <c r="C305" s="220"/>
      <c r="D305" s="220"/>
      <c r="E305" s="220"/>
      <c r="F305" s="205"/>
      <c r="G305" s="206"/>
      <c r="H305" s="118"/>
      <c r="I305" s="78"/>
      <c r="J305" s="119"/>
      <c r="K305" s="120"/>
      <c r="L305" s="118"/>
      <c r="M305" s="121"/>
      <c r="O305" s="122"/>
      <c r="P305" s="199" t="s">
        <v>703</v>
      </c>
    </row>
    <row r="306" spans="1:16" s="70" customFormat="1" ht="32.549999999999997" customHeight="1">
      <c r="A306" s="103">
        <v>209</v>
      </c>
      <c r="B306" s="113"/>
      <c r="C306" s="220"/>
      <c r="D306" s="220"/>
      <c r="E306" s="193" t="s">
        <v>78</v>
      </c>
      <c r="F306" s="235" t="s">
        <v>66</v>
      </c>
      <c r="G306" s="236"/>
      <c r="H306" s="114">
        <v>2.5</v>
      </c>
      <c r="I306" s="129"/>
      <c r="J306" s="114"/>
      <c r="K306" s="114"/>
      <c r="L306" s="114">
        <f>AVERAGE(L307)*H306</f>
        <v>2.5</v>
      </c>
      <c r="M306" s="115">
        <f>L306/H306</f>
        <v>1</v>
      </c>
      <c r="O306" s="116"/>
      <c r="P306" s="78"/>
    </row>
    <row r="307" spans="1:16" s="103" customFormat="1" ht="120">
      <c r="A307" s="103">
        <v>210</v>
      </c>
      <c r="B307" s="113"/>
      <c r="C307" s="220"/>
      <c r="D307" s="220"/>
      <c r="E307" s="220"/>
      <c r="F307" s="131" t="s">
        <v>83</v>
      </c>
      <c r="G307" s="136" t="s">
        <v>154</v>
      </c>
      <c r="H307" s="118"/>
      <c r="I307" s="194" t="s">
        <v>67</v>
      </c>
      <c r="J307" s="119" t="s">
        <v>9</v>
      </c>
      <c r="K307" s="120" t="s">
        <v>29</v>
      </c>
      <c r="L307" s="118">
        <f>IF(J307="Ya/Tidak",IF(K307="Ya",1,IF(K307="Tidak",0,"Blm Diisi")),IF(J307="A/B/C",IF(K307="A",1,IF(K307="B",0.5,IF(K307="C",0,"Blm Diisi"))),IF(J307="A/B/C/D",IF(K307="A",1,IF(K307="B",0.67,IF(K307="C",0.33,IF(K307="D",0,"Blm Diisi")))),IF(J307="A/B/C/D/E",IF(K307="A",1,IF(K307="B",0.75,IF(K307="C",0.5,IF(K307="D",0.25,IF(K307="E",0,"Blm Diisi"))))),IF(J307="%",IF(K307="","Blm Diisi",K307),IF(J307="Jumlah",IF(K307="","Blm Diisi",""),IF(J307="Rupiah",IF(K307="","Blm Diisi",""),IF(J307="","","-"))))))))</f>
        <v>1</v>
      </c>
      <c r="M307" s="121"/>
      <c r="O307" s="122" t="s">
        <v>579</v>
      </c>
      <c r="P307" s="194" t="s">
        <v>578</v>
      </c>
    </row>
    <row r="308" spans="1:16" s="103" customFormat="1" ht="43.2">
      <c r="B308" s="113"/>
      <c r="C308" s="220"/>
      <c r="D308" s="220"/>
      <c r="E308" s="220"/>
      <c r="F308" s="131"/>
      <c r="G308" s="136"/>
      <c r="H308" s="118"/>
      <c r="I308" s="194"/>
      <c r="J308" s="119"/>
      <c r="K308" s="120"/>
      <c r="L308" s="118"/>
      <c r="M308" s="121"/>
      <c r="O308" s="122"/>
      <c r="P308" s="199" t="s">
        <v>703</v>
      </c>
    </row>
    <row r="309" spans="1:16" s="111" customFormat="1" ht="17.399999999999999">
      <c r="A309" s="103">
        <v>211</v>
      </c>
      <c r="B309" s="228" t="s">
        <v>89</v>
      </c>
      <c r="C309" s="228"/>
      <c r="D309" s="228"/>
      <c r="E309" s="228"/>
      <c r="F309" s="228"/>
      <c r="G309" s="228"/>
      <c r="H309" s="228"/>
      <c r="I309" s="228"/>
      <c r="J309" s="114"/>
      <c r="K309" s="114"/>
      <c r="L309" s="114">
        <f>SUM(L212,L5)</f>
        <v>59.89</v>
      </c>
      <c r="M309" s="115"/>
      <c r="N309" s="70"/>
      <c r="O309" s="116"/>
      <c r="P309" s="78"/>
    </row>
    <row r="310" spans="1:16" s="170" customFormat="1" ht="15">
      <c r="A310" s="103">
        <v>212</v>
      </c>
      <c r="B310" s="165"/>
      <c r="C310" s="166"/>
      <c r="D310" s="166"/>
      <c r="E310" s="103"/>
      <c r="F310" s="103"/>
      <c r="G310" s="103"/>
      <c r="H310" s="71"/>
      <c r="I310" s="103"/>
      <c r="J310" s="167"/>
      <c r="K310" s="167"/>
      <c r="L310" s="167"/>
      <c r="M310" s="168"/>
      <c r="N310" s="103"/>
      <c r="O310" s="169"/>
      <c r="P310" s="125"/>
    </row>
    <row r="311" spans="1:16" s="111" customFormat="1" ht="17.399999999999999">
      <c r="A311" s="103">
        <v>214</v>
      </c>
      <c r="B311" s="104" t="s">
        <v>13</v>
      </c>
      <c r="C311" s="237" t="s">
        <v>90</v>
      </c>
      <c r="D311" s="237"/>
      <c r="E311" s="237"/>
      <c r="F311" s="237"/>
      <c r="G311" s="237"/>
      <c r="H311" s="105">
        <v>40</v>
      </c>
      <c r="I311" s="104"/>
      <c r="J311" s="105"/>
      <c r="K311" s="105"/>
      <c r="L311" s="105">
        <f>L321</f>
        <v>40</v>
      </c>
      <c r="M311" s="107">
        <f>L311/H311</f>
        <v>1</v>
      </c>
      <c r="N311" s="108"/>
      <c r="O311" s="109"/>
      <c r="P311" s="110"/>
    </row>
    <row r="312" spans="1:16" s="111" customFormat="1" ht="17.399999999999999">
      <c r="A312" s="103">
        <v>215</v>
      </c>
      <c r="B312" s="80"/>
      <c r="C312" s="80" t="s">
        <v>1</v>
      </c>
      <c r="D312" s="226" t="s">
        <v>119</v>
      </c>
      <c r="E312" s="226"/>
      <c r="F312" s="226"/>
      <c r="G312" s="226"/>
      <c r="H312" s="82">
        <v>22.5</v>
      </c>
      <c r="I312" s="171"/>
      <c r="J312" s="82"/>
      <c r="K312" s="82"/>
      <c r="L312" s="82">
        <f>SUM(L313,L315)</f>
        <v>22.5</v>
      </c>
      <c r="M312" s="84">
        <f>L312/H312</f>
        <v>1</v>
      </c>
      <c r="N312" s="87"/>
      <c r="O312" s="85"/>
      <c r="P312" s="88"/>
    </row>
    <row r="313" spans="1:16" s="70" customFormat="1" ht="53.55" customHeight="1">
      <c r="A313" s="103">
        <v>216</v>
      </c>
      <c r="B313" s="78"/>
      <c r="C313" s="172"/>
      <c r="D313" s="173" t="s">
        <v>30</v>
      </c>
      <c r="E313" s="230" t="s">
        <v>385</v>
      </c>
      <c r="F313" s="230"/>
      <c r="G313" s="230"/>
      <c r="H313" s="118">
        <v>17.5</v>
      </c>
      <c r="I313" s="141" t="s">
        <v>92</v>
      </c>
      <c r="J313" s="118" t="s">
        <v>95</v>
      </c>
      <c r="K313" s="174">
        <v>4</v>
      </c>
      <c r="L313" s="118">
        <f>IF(K313="","Blm Diisi",K313/4)*H313</f>
        <v>17.5</v>
      </c>
      <c r="M313" s="121"/>
      <c r="O313" s="141" t="s">
        <v>580</v>
      </c>
      <c r="P313" s="200" t="s">
        <v>581</v>
      </c>
    </row>
    <row r="314" spans="1:16" s="70" customFormat="1">
      <c r="A314" s="103"/>
      <c r="B314" s="78"/>
      <c r="C314" s="172"/>
      <c r="D314" s="173"/>
      <c r="E314" s="194"/>
      <c r="F314" s="194"/>
      <c r="G314" s="194"/>
      <c r="H314" s="118"/>
      <c r="I314" s="141"/>
      <c r="J314" s="118"/>
      <c r="K314" s="174"/>
      <c r="L314" s="118"/>
      <c r="M314" s="121"/>
      <c r="O314" s="175"/>
      <c r="P314" s="202"/>
    </row>
    <row r="315" spans="1:16" s="103" customFormat="1" ht="255">
      <c r="A315" s="103">
        <v>217</v>
      </c>
      <c r="B315" s="78"/>
      <c r="C315" s="172"/>
      <c r="D315" s="173" t="s">
        <v>31</v>
      </c>
      <c r="E315" s="230" t="s">
        <v>386</v>
      </c>
      <c r="F315" s="230"/>
      <c r="G315" s="230"/>
      <c r="H315" s="118">
        <v>5</v>
      </c>
      <c r="I315" s="141" t="s">
        <v>172</v>
      </c>
      <c r="J315" s="119" t="s">
        <v>5</v>
      </c>
      <c r="K315" s="120" t="s">
        <v>29</v>
      </c>
      <c r="L315" s="118">
        <f>IF(J315="Ya/Tidak",IF(K315="Ya",1,IF(K315="Tidak",0,"Blm Diisi")),IF(J315="A/B/C",IF(K315="A",1,IF(K315="B",0.5,IF(K315="C",0,"Blm Diisi"))),IF(J315="A/B/C/D",IF(K315="A",1,IF(K315="B",0.67,IF(K315="C",0.33,IF(K315="D",0,"Blm Diisi")))),IF(J315="A/B/C/D/E",IF(K315="A",1,IF(K315="B",0.75,IF(K315="C",0.5,IF(K315="D",0.25,IF(K315="E",0,"Blm Diisi"))))),IF(J315="%",IF(K315="","Blm Diisi",K315),IF(J315="Jumlah",IF(K315="","Blm Diisi",""),IF(J315="Rupiah",IF(K315="","Blm Diisi",""),IF(J315="","","-"))))))))*H315</f>
        <v>5</v>
      </c>
      <c r="M315" s="121"/>
      <c r="N315" s="70"/>
      <c r="O315" s="122" t="s">
        <v>642</v>
      </c>
      <c r="P315" s="78" t="s">
        <v>548</v>
      </c>
    </row>
    <row r="316" spans="1:16" s="103" customFormat="1" ht="45" customHeight="1">
      <c r="B316" s="78"/>
      <c r="C316" s="172"/>
      <c r="D316" s="173"/>
      <c r="E316" s="223"/>
      <c r="F316" s="224"/>
      <c r="G316" s="225"/>
      <c r="H316" s="118"/>
      <c r="I316" s="141"/>
      <c r="J316" s="119"/>
      <c r="K316" s="120"/>
      <c r="L316" s="118"/>
      <c r="M316" s="121"/>
      <c r="N316" s="70"/>
      <c r="O316" s="175"/>
      <c r="P316" s="199" t="s">
        <v>641</v>
      </c>
    </row>
    <row r="317" spans="1:16" s="103" customFormat="1">
      <c r="B317" s="78"/>
      <c r="C317" s="172"/>
      <c r="D317" s="173"/>
      <c r="E317" s="223"/>
      <c r="F317" s="224"/>
      <c r="G317" s="225"/>
      <c r="H317" s="118"/>
      <c r="I317" s="141"/>
      <c r="J317" s="119"/>
      <c r="K317" s="120"/>
      <c r="L317" s="118"/>
      <c r="M317" s="121"/>
      <c r="N317" s="70"/>
      <c r="O317" s="175"/>
      <c r="P317" s="125"/>
    </row>
    <row r="318" spans="1:16" s="111" customFormat="1" ht="17.399999999999999">
      <c r="A318" s="103">
        <v>218</v>
      </c>
      <c r="B318" s="80"/>
      <c r="C318" s="80" t="s">
        <v>12</v>
      </c>
      <c r="D318" s="226" t="s">
        <v>120</v>
      </c>
      <c r="E318" s="226"/>
      <c r="F318" s="226"/>
      <c r="G318" s="226"/>
      <c r="H318" s="82">
        <v>17.5</v>
      </c>
      <c r="I318" s="171"/>
      <c r="J318" s="82"/>
      <c r="K318" s="82"/>
      <c r="L318" s="82">
        <f>SUM(L319)</f>
        <v>17.5</v>
      </c>
      <c r="M318" s="84">
        <f>L318/H318</f>
        <v>1</v>
      </c>
      <c r="N318" s="176"/>
      <c r="O318" s="85"/>
      <c r="P318" s="177"/>
    </row>
    <row r="319" spans="1:16" s="70" customFormat="1" ht="45">
      <c r="A319" s="103">
        <v>219</v>
      </c>
      <c r="B319" s="178"/>
      <c r="C319" s="179"/>
      <c r="D319" s="180" t="s">
        <v>30</v>
      </c>
      <c r="E319" s="227" t="s">
        <v>387</v>
      </c>
      <c r="F319" s="227"/>
      <c r="G319" s="227"/>
      <c r="H319" s="181">
        <v>17.5</v>
      </c>
      <c r="I319" s="182" t="s">
        <v>91</v>
      </c>
      <c r="J319" s="181" t="s">
        <v>95</v>
      </c>
      <c r="K319" s="183">
        <v>4</v>
      </c>
      <c r="L319" s="184">
        <f>IF(K319="","Blm Diisi",K319/4)*H319</f>
        <v>17.5</v>
      </c>
      <c r="M319" s="185"/>
      <c r="O319" s="141" t="s">
        <v>582</v>
      </c>
      <c r="P319" s="200" t="s">
        <v>583</v>
      </c>
    </row>
    <row r="320" spans="1:16" s="70" customFormat="1" ht="43.2">
      <c r="A320" s="103"/>
      <c r="B320" s="178"/>
      <c r="C320" s="179"/>
      <c r="D320" s="180"/>
      <c r="E320" s="218"/>
      <c r="F320" s="218"/>
      <c r="G320" s="218"/>
      <c r="H320" s="181"/>
      <c r="I320" s="182"/>
      <c r="J320" s="181"/>
      <c r="K320" s="183"/>
      <c r="L320" s="207"/>
      <c r="M320" s="185"/>
      <c r="O320" s="186"/>
      <c r="P320" s="199" t="s">
        <v>641</v>
      </c>
    </row>
    <row r="321" spans="1:16" s="111" customFormat="1" ht="17.55" customHeight="1">
      <c r="A321" s="103">
        <v>221</v>
      </c>
      <c r="B321" s="228" t="s">
        <v>21</v>
      </c>
      <c r="C321" s="228"/>
      <c r="D321" s="228"/>
      <c r="E321" s="228"/>
      <c r="F321" s="228"/>
      <c r="G321" s="228"/>
      <c r="H321" s="228"/>
      <c r="I321" s="228"/>
      <c r="J321" s="228"/>
      <c r="K321" s="228"/>
      <c r="L321" s="187">
        <f>SUM(L312,L318)</f>
        <v>40</v>
      </c>
      <c r="M321" s="115"/>
      <c r="N321" s="70"/>
      <c r="O321" s="116"/>
      <c r="P321" s="125"/>
    </row>
    <row r="322" spans="1:16" s="170" customFormat="1" ht="15" hidden="1">
      <c r="A322" s="103">
        <v>222</v>
      </c>
      <c r="B322" s="103"/>
      <c r="C322" s="166"/>
      <c r="D322" s="166"/>
      <c r="E322" s="103"/>
      <c r="F322" s="103"/>
      <c r="G322" s="103"/>
      <c r="H322" s="167"/>
      <c r="I322" s="103"/>
      <c r="J322" s="167"/>
      <c r="K322" s="167"/>
      <c r="L322" s="167"/>
      <c r="M322" s="167"/>
      <c r="N322" s="103"/>
      <c r="O322" s="72"/>
      <c r="P322" s="125"/>
    </row>
    <row r="323" spans="1:16" s="190" customFormat="1" ht="22.8">
      <c r="A323" s="188">
        <v>223</v>
      </c>
      <c r="B323" s="229" t="s">
        <v>155</v>
      </c>
      <c r="C323" s="229"/>
      <c r="D323" s="229"/>
      <c r="E323" s="229"/>
      <c r="F323" s="229"/>
      <c r="G323" s="229"/>
      <c r="H323" s="229"/>
      <c r="I323" s="229"/>
      <c r="J323" s="229"/>
      <c r="K323" s="229"/>
      <c r="L323" s="187">
        <f>SUM(L309,L321)</f>
        <v>99.89</v>
      </c>
      <c r="M323" s="115"/>
      <c r="N323" s="189"/>
      <c r="O323" s="116"/>
      <c r="P323" s="125"/>
    </row>
    <row r="328" spans="1:16" ht="15" customHeight="1">
      <c r="J328" s="76"/>
      <c r="K328" s="76"/>
      <c r="L328" s="76"/>
      <c r="M328" s="76"/>
      <c r="N328" s="76"/>
    </row>
    <row r="329" spans="1:16" ht="15.6" customHeight="1">
      <c r="J329" s="76"/>
      <c r="K329" s="76"/>
      <c r="L329" s="76"/>
      <c r="M329" s="76"/>
      <c r="N329" s="76"/>
    </row>
    <row r="330" spans="1:16" ht="15.6" customHeight="1">
      <c r="J330" s="76"/>
      <c r="K330" s="76"/>
      <c r="L330" s="76"/>
      <c r="M330" s="76"/>
      <c r="N330" s="76"/>
    </row>
    <row r="331" spans="1:16" ht="15.6" customHeight="1">
      <c r="J331" s="76"/>
      <c r="K331" s="76"/>
      <c r="L331" s="76"/>
      <c r="M331" s="76"/>
      <c r="N331" s="76"/>
    </row>
    <row r="332" spans="1:16" ht="22.8" customHeight="1">
      <c r="J332" s="76"/>
      <c r="K332" s="76"/>
      <c r="L332" s="76"/>
      <c r="M332" s="76"/>
      <c r="N332" s="76"/>
    </row>
    <row r="333" spans="1:16" ht="22.8">
      <c r="J333" s="76"/>
      <c r="K333" s="76"/>
      <c r="L333" s="76"/>
      <c r="M333" s="77"/>
    </row>
    <row r="334" spans="1:16" ht="22.8">
      <c r="J334" s="76"/>
      <c r="K334" s="89"/>
      <c r="L334" s="76"/>
      <c r="M334" s="77"/>
    </row>
    <row r="335" spans="1:16" ht="22.8">
      <c r="J335" s="76"/>
      <c r="K335" s="76"/>
      <c r="L335" s="76"/>
      <c r="M335" s="77"/>
    </row>
    <row r="336" spans="1:16" ht="22.8">
      <c r="J336" s="76"/>
      <c r="K336" s="76"/>
      <c r="L336" s="76"/>
      <c r="M336" s="77"/>
    </row>
    <row r="337" spans="10:13" ht="22.8">
      <c r="J337" s="222"/>
      <c r="K337" s="222"/>
      <c r="L337" s="222"/>
      <c r="M337" s="77"/>
    </row>
  </sheetData>
  <sheetProtection formatColumns="0" formatRows="0" autoFilter="0"/>
  <autoFilter ref="A3:O323" xr:uid="{00000000-0009-0000-0000-000003000000}"/>
  <mergeCells count="73">
    <mergeCell ref="F7:G7"/>
    <mergeCell ref="B1:P1"/>
    <mergeCell ref="B2:G2"/>
    <mergeCell ref="C4:G4"/>
    <mergeCell ref="D5:G5"/>
    <mergeCell ref="E6:G6"/>
    <mergeCell ref="F85:G85"/>
    <mergeCell ref="F12:G12"/>
    <mergeCell ref="F19:G19"/>
    <mergeCell ref="F26:G26"/>
    <mergeCell ref="E35:G35"/>
    <mergeCell ref="F36:G36"/>
    <mergeCell ref="F43:G43"/>
    <mergeCell ref="F52:G52"/>
    <mergeCell ref="E57:G57"/>
    <mergeCell ref="F58:G58"/>
    <mergeCell ref="F65:G65"/>
    <mergeCell ref="F72:G72"/>
    <mergeCell ref="E168:G168"/>
    <mergeCell ref="F94:G94"/>
    <mergeCell ref="F97:G97"/>
    <mergeCell ref="E100:G100"/>
    <mergeCell ref="F101:G101"/>
    <mergeCell ref="F108:G108"/>
    <mergeCell ref="E125:G125"/>
    <mergeCell ref="F126:G126"/>
    <mergeCell ref="F131:G131"/>
    <mergeCell ref="F140:G140"/>
    <mergeCell ref="F149:G149"/>
    <mergeCell ref="F157:G157"/>
    <mergeCell ref="F230:G230"/>
    <mergeCell ref="F169:G169"/>
    <mergeCell ref="F178:G178"/>
    <mergeCell ref="F191:G191"/>
    <mergeCell ref="F198:G198"/>
    <mergeCell ref="F205:G205"/>
    <mergeCell ref="D212:G212"/>
    <mergeCell ref="E213:G213"/>
    <mergeCell ref="F214:G214"/>
    <mergeCell ref="F223:G223"/>
    <mergeCell ref="F226:G226"/>
    <mergeCell ref="E229:G229"/>
    <mergeCell ref="F271:G271"/>
    <mergeCell ref="F233:G233"/>
    <mergeCell ref="F238:G238"/>
    <mergeCell ref="E245:G245"/>
    <mergeCell ref="F246:G246"/>
    <mergeCell ref="F249:G249"/>
    <mergeCell ref="F252:G252"/>
    <mergeCell ref="E258:G258"/>
    <mergeCell ref="F259:G259"/>
    <mergeCell ref="F264:G264"/>
    <mergeCell ref="F267:G267"/>
    <mergeCell ref="E270:G270"/>
    <mergeCell ref="E315:G315"/>
    <mergeCell ref="F274:G274"/>
    <mergeCell ref="F280:G280"/>
    <mergeCell ref="F281:G281"/>
    <mergeCell ref="F289:G289"/>
    <mergeCell ref="E298:G298"/>
    <mergeCell ref="F299:G299"/>
    <mergeCell ref="F306:G306"/>
    <mergeCell ref="B309:I309"/>
    <mergeCell ref="C311:G311"/>
    <mergeCell ref="D312:G312"/>
    <mergeCell ref="E313:G313"/>
    <mergeCell ref="J337:L337"/>
    <mergeCell ref="E316:G316"/>
    <mergeCell ref="E317:G317"/>
    <mergeCell ref="D318:G318"/>
    <mergeCell ref="E319:G319"/>
    <mergeCell ref="B321:K321"/>
    <mergeCell ref="B323:K323"/>
  </mergeCells>
  <dataValidations count="6">
    <dataValidation type="decimal" allowBlank="1" showInputMessage="1" showErrorMessage="1" sqref="K318:K320 K313:K314" xr:uid="{00000000-0002-0000-0300-000000000000}">
      <formula1>0</formula1>
      <formula2>4</formula2>
    </dataValidation>
    <dataValidation type="whole" operator="greaterThanOrEqual" allowBlank="1" showInputMessage="1" showErrorMessage="1" sqref="K233 K245:K246 K149 K157 K168:K169 K178 K249 K198 K212:K214 K226 K229:K230 K252 K238 K216:K218 K220:K223 K254:K259 K261:K263 K303:K305 K274 K191 K276:K280" xr:uid="{00000000-0002-0000-0300-000001000000}">
      <formula1>0</formula1>
    </dataValidation>
    <dataValidation type="list" allowBlank="1" showInputMessage="1" showErrorMessage="1" sqref="K68:K69 K315:K317 K39:K42 K90:K91 K132:K135 K179:K180 K224:K225 K239:K244 K170:K171 K189:K190 K192:K193 K199:K200" xr:uid="{00000000-0002-0000-0300-000002000000}">
      <formula1>"A,B,C,D,E"</formula1>
    </dataValidation>
    <dataValidation type="list" allowBlank="1" showInputMessage="1" showErrorMessage="1" sqref="K8:K9 K13:K14 K63:K64 K70:K71 K27:K28 K59:K60 K66:K67 K109:K114 K73:K74 K92:K93 K117:K118 K121:K122 K150 K143:K144 K176:K177 K208:K209" xr:uid="{00000000-0002-0000-0300-000003000000}">
      <formula1>"Ya,Tidak"</formula1>
    </dataValidation>
    <dataValidation type="list" allowBlank="1" showInputMessage="1" showErrorMessage="1" sqref="K75:K82 K20:K25 K86:K89 K172:K175 K33:K34 K37:K38 K61:K62 K300:K301 K115:K116 K268:K269 K95:K96 K106:K107 K231:K232 K265:K266 K129:K130 K158:K163 K181:K188 K227:K228 K203:K207 K307:K308" xr:uid="{00000000-0002-0000-0300-000004000000}">
      <formula1>"A,B,C,D"</formula1>
    </dataValidation>
    <dataValidation type="list" allowBlank="1" showInputMessage="1" showErrorMessage="1" sqref="K247:K248 K15:K18 K44:K51 K102:K105 K83:K84 K123:K124 K98:K99 K250:K251 K53:K56 K127:K128 K119:K120 K136:K139 K210:K211 K151:K156 K164:K167 K10:K11 K29:K32 K194:K197 K234:K237 K201:K202 K141:K142 K145:K148" xr:uid="{00000000-0002-0000-0300-000005000000}">
      <formula1>"A,B,C"</formula1>
    </dataValidation>
  </dataValidations>
  <hyperlinks>
    <hyperlink ref="P38" r:id="rId1" xr:uid="{58800971-C0F8-41C3-83BA-FAA404A3D37A}"/>
    <hyperlink ref="P40" r:id="rId2" xr:uid="{9F48DFD4-CD68-43EC-9E43-FE17CB595ECB}"/>
    <hyperlink ref="P42" r:id="rId3" xr:uid="{C687B330-EE7B-4252-A8C1-642E109C26FD}"/>
    <hyperlink ref="P45" r:id="rId4" xr:uid="{DAFFAE63-0C56-487B-94E4-E2016BFB0D86}"/>
    <hyperlink ref="P47" r:id="rId5" xr:uid="{14458DEC-CAEE-44CA-AE60-9C9B525DCD5B}"/>
    <hyperlink ref="P49" r:id="rId6" xr:uid="{1B60127D-1B24-4118-8B8A-FE796DCCB18D}"/>
    <hyperlink ref="P51" r:id="rId7" xr:uid="{04DEFBC0-841A-416F-BB9F-413B02DF78D4}"/>
    <hyperlink ref="P54" r:id="rId8" xr:uid="{1197D76D-798C-4049-B955-5C6D19BA4A27}"/>
    <hyperlink ref="P56" r:id="rId9" xr:uid="{1914FCDF-66D9-47AF-B938-61DAE34803BE}"/>
    <hyperlink ref="P232" r:id="rId10" xr:uid="{6619FA9C-B3F7-4046-8483-E988EA8647D6}"/>
    <hyperlink ref="P235" r:id="rId11" xr:uid="{0320C26A-8D7D-4C51-9DF3-56D3876BD1F3}"/>
    <hyperlink ref="P237" r:id="rId12" xr:uid="{96899DCD-4CF0-4A84-B53E-3260BD3F52E8}"/>
    <hyperlink ref="P240" r:id="rId13" xr:uid="{F91D2E64-420D-4352-9630-79D43974BEFF}"/>
    <hyperlink ref="P242" r:id="rId14" xr:uid="{F95B90EC-3FD5-4943-B379-6C7578B5D22C}"/>
    <hyperlink ref="P244" r:id="rId15" xr:uid="{67BB5199-0681-4EEC-87CA-C5E1A53D30D0}"/>
    <hyperlink ref="P128" r:id="rId16" xr:uid="{4A26187D-47C6-4BCC-A3D8-F09BCF497116}"/>
    <hyperlink ref="P130" r:id="rId17" xr:uid="{BE76D1D4-BCDB-4EB4-B5CF-74F811F0104F}"/>
    <hyperlink ref="P135" r:id="rId18" xr:uid="{522F4BF0-4DB4-4DFC-9B49-7C4543DB2D10}"/>
    <hyperlink ref="P139" r:id="rId19" xr:uid="{57394075-AA97-4974-BF20-EB87E5C54074}"/>
    <hyperlink ref="P142" r:id="rId20" xr:uid="{247FE12B-26F4-4C4A-8E9D-2C8349C8C2AD}"/>
    <hyperlink ref="P144" r:id="rId21" xr:uid="{0BAA8573-F923-4B92-9C35-EE08E9A402FC}"/>
    <hyperlink ref="P146" r:id="rId22" xr:uid="{32A20C73-F12B-4CF5-B593-944AA9506D8B}"/>
    <hyperlink ref="P148" r:id="rId23" xr:uid="{E1097DAF-8598-42FD-A76F-12851672623E}"/>
    <hyperlink ref="P152" r:id="rId24" xr:uid="{FC2111AF-1140-4823-8830-0AFFC6E6BF35}"/>
    <hyperlink ref="P154" r:id="rId25" xr:uid="{91B907E9-E354-4119-B7A0-8ED93F5591DF}"/>
    <hyperlink ref="P156" r:id="rId26" xr:uid="{D6ECAC5B-AA92-4E54-996D-60F4F340245C}"/>
    <hyperlink ref="P159" r:id="rId27" xr:uid="{068F3B8E-98CC-4856-8742-9ADC53583CF1}"/>
    <hyperlink ref="P161" r:id="rId28" xr:uid="{4E7682B8-9027-4BAE-BBF2-55F2A3106D4F}"/>
    <hyperlink ref="P163" r:id="rId29" xr:uid="{22B9EBA6-67E1-4B81-B90E-C99189869855}"/>
    <hyperlink ref="P165" r:id="rId30" xr:uid="{2BD14D7F-8DA9-43C3-B550-EF435FD192FA}"/>
    <hyperlink ref="P167" r:id="rId31" xr:uid="{8B972F20-75F8-484F-AD16-C9E466CCB844}"/>
    <hyperlink ref="P273" r:id="rId32" xr:uid="{EDB3CC1B-8613-45BC-9B96-F7093DA64E0F}"/>
    <hyperlink ref="P279" r:id="rId33" xr:uid="{469B7164-9E6B-43CC-9F19-F42AA57C02AD}"/>
    <hyperlink ref="P297" r:id="rId34" xr:uid="{66B71FCD-F9FD-4FD3-8C43-AAE3CCD01FC0}"/>
    <hyperlink ref="P316" r:id="rId35" xr:uid="{FDE7E790-5350-4A35-BA60-336FD7D9A108}"/>
    <hyperlink ref="P320" r:id="rId36" xr:uid="{21B0FD5F-6071-465B-9649-FFAB7366E76B}"/>
    <hyperlink ref="P133" r:id="rId37" xr:uid="{D5DC0AFC-D57B-4846-9BED-D427FE7F6A8D}"/>
    <hyperlink ref="P60" r:id="rId38" xr:uid="{ABEE3874-7ED8-4C15-910A-AAC4E8E32B3E}"/>
    <hyperlink ref="P62" r:id="rId39" xr:uid="{B5DDF1DD-7D65-49D0-AF5D-171E3D23C4C9}"/>
    <hyperlink ref="P64" r:id="rId40" xr:uid="{DA6D1E5D-C757-4947-96A9-3AF9BB20A0A0}"/>
    <hyperlink ref="P67" r:id="rId41" xr:uid="{B6EF0416-31E5-45CD-BE63-1FBF3FE69ACE}"/>
    <hyperlink ref="P69" r:id="rId42" xr:uid="{ACDBAEB8-2B7F-4369-B4B0-9A7FAC5E3E5D}"/>
    <hyperlink ref="P71" r:id="rId43" xr:uid="{84DD1103-450C-43E3-B0A9-F77083AA4606}"/>
    <hyperlink ref="P74" r:id="rId44" xr:uid="{9F452630-C6AF-4DE2-A27C-9BB7292A7113}"/>
    <hyperlink ref="P76" r:id="rId45" xr:uid="{EEBA70C9-AD4F-4F3E-873F-8BB1F32BDCF1}"/>
    <hyperlink ref="P78" r:id="rId46" xr:uid="{16E58C20-8BD3-4364-B5A5-A155FC57E5AC}"/>
    <hyperlink ref="P80" r:id="rId47" xr:uid="{0C71FEC2-BE55-4364-BF36-6149025891E1}"/>
    <hyperlink ref="P82" r:id="rId48" xr:uid="{DBCB1FDF-A9F5-4691-BF8C-C079C28CCB49}"/>
    <hyperlink ref="P84" r:id="rId49" xr:uid="{547887BA-074F-441A-A168-FBA9801476DC}"/>
    <hyperlink ref="P87" r:id="rId50" xr:uid="{A0CEB500-571A-4E10-AA82-C409D8D7484D}"/>
    <hyperlink ref="P89" r:id="rId51" xr:uid="{772DEF7B-6A93-47BD-8CBA-6E00F7B6FE2F}"/>
    <hyperlink ref="P91" r:id="rId52" xr:uid="{6CF84C74-8B8D-4357-BA15-0FBBEFE5B40B}"/>
    <hyperlink ref="P93" r:id="rId53" xr:uid="{01F0BD3F-D655-44A4-ABAB-BEF3752F90BE}"/>
    <hyperlink ref="P96" r:id="rId54" xr:uid="{2B466B8D-7005-41D4-9AC7-AEA85207FBD3}"/>
    <hyperlink ref="P99" r:id="rId55" xr:uid="{63F715CD-200A-4A75-BE12-0BDA7C76EC2E}"/>
    <hyperlink ref="P248" r:id="rId56" xr:uid="{20140151-4588-4772-8D80-5E5E5301838B}"/>
    <hyperlink ref="P251" r:id="rId57" xr:uid="{1D859928-17D5-401B-947E-259E9349E8D1}"/>
    <hyperlink ref="P257" r:id="rId58" xr:uid="{7FA1522C-4A4E-4969-B922-A20568073578}"/>
    <hyperlink ref="P9" r:id="rId59" xr:uid="{ADA8BBFA-9DA5-4FD9-AF92-863E2054DED7}"/>
    <hyperlink ref="P11" r:id="rId60" xr:uid="{E3699226-B500-4ACF-97DF-5A8216B0DB9A}"/>
    <hyperlink ref="P14" r:id="rId61" xr:uid="{9B733E82-A1BC-4273-9054-FDE3FDC8461E}"/>
    <hyperlink ref="P16" r:id="rId62" xr:uid="{1014C518-2FE9-411A-9ED4-B8B18E1F3AAD}"/>
    <hyperlink ref="P18" r:id="rId63" xr:uid="{AB49F67B-4E60-422D-A3E1-F4F63AC64947}"/>
    <hyperlink ref="P21" r:id="rId64" xr:uid="{DD2CE563-4CCE-41EE-B17D-2FC4D07C5BE4}"/>
    <hyperlink ref="P23" r:id="rId65" xr:uid="{C4DA3FA2-6160-4749-B3D9-62BEB05AE3ED}"/>
    <hyperlink ref="P25" r:id="rId66" xr:uid="{CFBFF86F-DA98-4A84-B4AF-068E44693B82}"/>
    <hyperlink ref="P28" r:id="rId67" xr:uid="{4D58BFBF-EEA5-4609-9BA2-B6136A3EBC3C}"/>
    <hyperlink ref="P30" r:id="rId68" xr:uid="{7B7544B9-703F-40CC-BB88-5F99A65B026A}"/>
    <hyperlink ref="P34" r:id="rId69" xr:uid="{F8192E4A-BE8E-4BDF-87CB-960BA6C707F7}"/>
    <hyperlink ref="P103" r:id="rId70" xr:uid="{1F553727-03AE-455D-8CD9-1AF9B5DAE0B1}"/>
    <hyperlink ref="P105" r:id="rId71" xr:uid="{503881F3-9D09-44F2-A5ED-A28A01477803}"/>
    <hyperlink ref="P107" r:id="rId72" xr:uid="{B99A02F4-C988-4245-99CF-49B690218189}"/>
    <hyperlink ref="P110" r:id="rId73" xr:uid="{3C1CAB0B-4B59-4293-BDA6-1DF9C9A4E339}"/>
    <hyperlink ref="P112" r:id="rId74" xr:uid="{793F0363-4B18-4A8A-8F15-C7451D9E8F64}"/>
    <hyperlink ref="P114" r:id="rId75" xr:uid="{9535091C-5581-490C-9E87-98CBA85EB5AC}"/>
    <hyperlink ref="P116" r:id="rId76" xr:uid="{D4575860-3900-401D-A650-DF270E69112F}"/>
    <hyperlink ref="P118" r:id="rId77" xr:uid="{578FB21F-4838-4085-B12E-D561C7C1287E}"/>
    <hyperlink ref="P120" r:id="rId78" xr:uid="{49FAA91C-2589-49FB-9D48-A76FC680857C}"/>
    <hyperlink ref="P122" r:id="rId79" xr:uid="{D3742CD5-CBE0-47D2-8549-153A2981B8F6}"/>
    <hyperlink ref="P124" r:id="rId80" xr:uid="{7A77CC3D-CCA3-4807-93CC-10CAA32EBC8F}"/>
    <hyperlink ref="P261" r:id="rId81" xr:uid="{11CD27E6-D3D1-42C7-B35F-BE61CF663FE5}"/>
    <hyperlink ref="P266" r:id="rId82" xr:uid="{881C65CD-AF39-4FE9-99E8-F37789319CDF}"/>
    <hyperlink ref="P269" r:id="rId83" xr:uid="{5E7C33F9-FFD7-4893-AEF2-B42EB9B0A2E8}"/>
    <hyperlink ref="P222" r:id="rId84" xr:uid="{9B6BA875-8045-46DB-A7B7-2C5358C9DD7A}"/>
    <hyperlink ref="P218" r:id="rId85" xr:uid="{846F492B-929C-49E8-B030-1BBA80BE3845}"/>
    <hyperlink ref="P225" r:id="rId86" xr:uid="{845EF93B-F4FC-49F8-8A1F-2CE04C5C62D9}"/>
    <hyperlink ref="P228" r:id="rId87" xr:uid="{D0ED57AB-C4F3-436D-8A5D-261A3615FBC3}"/>
    <hyperlink ref="P171" r:id="rId88" xr:uid="{BE7D9A32-4809-4180-89A7-B528481B5359}"/>
    <hyperlink ref="P173" r:id="rId89" xr:uid="{482A32A1-3500-4937-9B30-E82C4D5785E8}"/>
    <hyperlink ref="P175" r:id="rId90" xr:uid="{72B34812-8460-4295-A612-2F847DFEAD7C}"/>
    <hyperlink ref="P177" r:id="rId91" xr:uid="{44788D1E-D4CE-4E71-B575-532D4F4D38DB}"/>
    <hyperlink ref="P182" r:id="rId92" xr:uid="{0039B98B-EE85-45F9-B0E6-5BCA0902BBF2}"/>
    <hyperlink ref="P186" r:id="rId93" xr:uid="{C55A19C9-3380-4BB9-87D4-AB5A897E0176}"/>
    <hyperlink ref="P190" r:id="rId94" xr:uid="{55BEA0AF-FFD9-461A-BCEB-119059B79259}"/>
    <hyperlink ref="P193" r:id="rId95" xr:uid="{2FA6C177-CE09-4599-B59A-07C24EE0D38A}"/>
    <hyperlink ref="P207" r:id="rId96" xr:uid="{9E176C3E-8B2A-4A19-B721-A6AA44B5CC1B}"/>
    <hyperlink ref="P209" r:id="rId97" xr:uid="{D1E74AAE-3509-4130-936F-7C1A819292B1}"/>
    <hyperlink ref="P301" r:id="rId98" xr:uid="{94473DB5-89B2-4C26-9FCC-D23B05F844B1}"/>
    <hyperlink ref="P305" r:id="rId99" xr:uid="{55FB278F-F72F-4389-95F5-9822877B8ECD}"/>
    <hyperlink ref="P308" r:id="rId100" xr:uid="{8C634E4D-7034-4FC2-AFD2-77FA5E596B40}"/>
    <hyperlink ref="P180" r:id="rId101" xr:uid="{AB76CEEA-2C64-4C87-A640-4E1ABFD251BF}"/>
    <hyperlink ref="P188" r:id="rId102" xr:uid="{91C465A0-1C5A-420C-8EF0-941D9F8D2B77}"/>
    <hyperlink ref="P195" r:id="rId103" xr:uid="{30AC5BF9-865D-4748-8D6F-EFEB4A1EA42F}"/>
    <hyperlink ref="P197" r:id="rId104" xr:uid="{6A12D217-588C-4957-8D94-64F4B56E4F1B}"/>
    <hyperlink ref="P200" r:id="rId105" xr:uid="{BD9A04DA-890D-479E-BB2F-C3301666FE56}"/>
    <hyperlink ref="P202" r:id="rId106" xr:uid="{2F10C38C-00CC-4814-9512-E78A14C97A69}"/>
    <hyperlink ref="P204" r:id="rId107" xr:uid="{664A8E04-3670-42BA-A3B6-B32FC99C6345}"/>
  </hyperlinks>
  <pageMargins left="0.51181102362204722" right="0.51181102362204722" top="0.74803149606299213" bottom="0.55118110236220474" header="0.31496062992125984" footer="0.31496062992125984"/>
  <pageSetup paperSize="5" scale="50" firstPageNumber="66" fitToWidth="0" fitToHeight="0" orientation="landscape" useFirstPageNumber="1" r:id="rId108"/>
  <drawing r:id="rId10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48E8-BF45-4C44-9C20-9D15EF6195B9}">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Utama</vt:lpstr>
      <vt:lpstr>Ctt Eval</vt:lpstr>
      <vt:lpstr>LKE ZI </vt:lpstr>
      <vt:lpstr>Sheet2</vt:lpstr>
      <vt:lpstr>Sheet1</vt:lpstr>
      <vt:lpstr>'LKE ZI '!Print_Area</vt:lpstr>
      <vt:lpstr>'LKE ZI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07</dc:creator>
  <cp:lastModifiedBy>s6n0cv12f743254@outlook.com</cp:lastModifiedBy>
  <cp:lastPrinted>2023-01-05T09:43:17Z</cp:lastPrinted>
  <dcterms:created xsi:type="dcterms:W3CDTF">2014-04-14T02:11:18Z</dcterms:created>
  <dcterms:modified xsi:type="dcterms:W3CDTF">2026-05-12T04:35:55Z</dcterms:modified>
</cp:coreProperties>
</file>